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1980" yWindow="460" windowWidth="25600" windowHeight="19660" tabRatio="500"/>
  </bookViews>
  <sheets>
    <sheet name="Sensitivity Models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4" l="1"/>
  <c r="E10" i="4"/>
  <c r="M16" i="4"/>
  <c r="L10" i="4"/>
  <c r="L16" i="4"/>
  <c r="M14" i="4"/>
  <c r="M15" i="4"/>
  <c r="L15" i="4"/>
  <c r="L27" i="4"/>
  <c r="L13" i="4"/>
  <c r="L26" i="4"/>
  <c r="L28" i="4"/>
  <c r="M27" i="4"/>
  <c r="M22" i="4"/>
  <c r="M21" i="4"/>
  <c r="E5" i="4"/>
  <c r="D14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M5" i="4"/>
  <c r="L7" i="4"/>
  <c r="L5" i="4"/>
  <c r="L14" i="4"/>
  <c r="L12" i="4"/>
  <c r="L25" i="4"/>
  <c r="G114" i="4"/>
  <c r="M26" i="4"/>
  <c r="M25" i="4"/>
  <c r="E114" i="4"/>
  <c r="F114" i="4"/>
  <c r="I114" i="4"/>
  <c r="H114" i="4"/>
  <c r="C114" i="4"/>
  <c r="G113" i="4"/>
  <c r="E113" i="4"/>
  <c r="F113" i="4"/>
  <c r="I113" i="4"/>
  <c r="H113" i="4"/>
  <c r="C113" i="4"/>
  <c r="G112" i="4"/>
  <c r="E112" i="4"/>
  <c r="F112" i="4"/>
  <c r="I112" i="4"/>
  <c r="H112" i="4"/>
  <c r="C112" i="4"/>
  <c r="G111" i="4"/>
  <c r="E111" i="4"/>
  <c r="F111" i="4"/>
  <c r="I111" i="4"/>
  <c r="H111" i="4"/>
  <c r="C111" i="4"/>
  <c r="G110" i="4"/>
  <c r="E110" i="4"/>
  <c r="F110" i="4"/>
  <c r="I110" i="4"/>
  <c r="H110" i="4"/>
  <c r="C110" i="4"/>
  <c r="G109" i="4"/>
  <c r="E109" i="4"/>
  <c r="F109" i="4"/>
  <c r="I109" i="4"/>
  <c r="H109" i="4"/>
  <c r="C109" i="4"/>
  <c r="G108" i="4"/>
  <c r="E108" i="4"/>
  <c r="F108" i="4"/>
  <c r="I108" i="4"/>
  <c r="H108" i="4"/>
  <c r="C108" i="4"/>
  <c r="G107" i="4"/>
  <c r="E107" i="4"/>
  <c r="F107" i="4"/>
  <c r="I107" i="4"/>
  <c r="H107" i="4"/>
  <c r="C107" i="4"/>
  <c r="G106" i="4"/>
  <c r="E106" i="4"/>
  <c r="F106" i="4"/>
  <c r="I106" i="4"/>
  <c r="H106" i="4"/>
  <c r="C106" i="4"/>
  <c r="G105" i="4"/>
  <c r="E105" i="4"/>
  <c r="F105" i="4"/>
  <c r="I105" i="4"/>
  <c r="H105" i="4"/>
  <c r="C105" i="4"/>
  <c r="G104" i="4"/>
  <c r="E104" i="4"/>
  <c r="F104" i="4"/>
  <c r="I104" i="4"/>
  <c r="H104" i="4"/>
  <c r="C104" i="4"/>
  <c r="G103" i="4"/>
  <c r="E103" i="4"/>
  <c r="F103" i="4"/>
  <c r="I103" i="4"/>
  <c r="H103" i="4"/>
  <c r="C103" i="4"/>
  <c r="G102" i="4"/>
  <c r="E102" i="4"/>
  <c r="F102" i="4"/>
  <c r="I102" i="4"/>
  <c r="H102" i="4"/>
  <c r="C102" i="4"/>
  <c r="G101" i="4"/>
  <c r="E101" i="4"/>
  <c r="F101" i="4"/>
  <c r="I101" i="4"/>
  <c r="H101" i="4"/>
  <c r="C101" i="4"/>
  <c r="G100" i="4"/>
  <c r="E100" i="4"/>
  <c r="F100" i="4"/>
  <c r="I100" i="4"/>
  <c r="H100" i="4"/>
  <c r="C100" i="4"/>
  <c r="G99" i="4"/>
  <c r="E99" i="4"/>
  <c r="F99" i="4"/>
  <c r="I99" i="4"/>
  <c r="H99" i="4"/>
  <c r="C99" i="4"/>
  <c r="G98" i="4"/>
  <c r="E98" i="4"/>
  <c r="F98" i="4"/>
  <c r="I98" i="4"/>
  <c r="H98" i="4"/>
  <c r="C98" i="4"/>
  <c r="G97" i="4"/>
  <c r="E97" i="4"/>
  <c r="F97" i="4"/>
  <c r="I97" i="4"/>
  <c r="H97" i="4"/>
  <c r="C97" i="4"/>
  <c r="G96" i="4"/>
  <c r="E96" i="4"/>
  <c r="F96" i="4"/>
  <c r="I96" i="4"/>
  <c r="H96" i="4"/>
  <c r="C96" i="4"/>
  <c r="G95" i="4"/>
  <c r="E95" i="4"/>
  <c r="F95" i="4"/>
  <c r="I95" i="4"/>
  <c r="H95" i="4"/>
  <c r="C95" i="4"/>
  <c r="G94" i="4"/>
  <c r="E94" i="4"/>
  <c r="F94" i="4"/>
  <c r="I94" i="4"/>
  <c r="H94" i="4"/>
  <c r="C94" i="4"/>
  <c r="G93" i="4"/>
  <c r="E93" i="4"/>
  <c r="F93" i="4"/>
  <c r="I93" i="4"/>
  <c r="H93" i="4"/>
  <c r="C93" i="4"/>
  <c r="G92" i="4"/>
  <c r="E92" i="4"/>
  <c r="F92" i="4"/>
  <c r="I92" i="4"/>
  <c r="H92" i="4"/>
  <c r="C92" i="4"/>
  <c r="G91" i="4"/>
  <c r="E91" i="4"/>
  <c r="F91" i="4"/>
  <c r="I91" i="4"/>
  <c r="H91" i="4"/>
  <c r="C91" i="4"/>
  <c r="G90" i="4"/>
  <c r="E90" i="4"/>
  <c r="F90" i="4"/>
  <c r="I90" i="4"/>
  <c r="H90" i="4"/>
  <c r="C90" i="4"/>
  <c r="G89" i="4"/>
  <c r="E89" i="4"/>
  <c r="F89" i="4"/>
  <c r="I89" i="4"/>
  <c r="H89" i="4"/>
  <c r="C89" i="4"/>
  <c r="G88" i="4"/>
  <c r="E88" i="4"/>
  <c r="F88" i="4"/>
  <c r="I88" i="4"/>
  <c r="H88" i="4"/>
  <c r="C88" i="4"/>
  <c r="G87" i="4"/>
  <c r="E87" i="4"/>
  <c r="F87" i="4"/>
  <c r="I87" i="4"/>
  <c r="H87" i="4"/>
  <c r="C87" i="4"/>
  <c r="G86" i="4"/>
  <c r="E86" i="4"/>
  <c r="F86" i="4"/>
  <c r="I86" i="4"/>
  <c r="H86" i="4"/>
  <c r="C86" i="4"/>
  <c r="G85" i="4"/>
  <c r="E85" i="4"/>
  <c r="F85" i="4"/>
  <c r="I85" i="4"/>
  <c r="H85" i="4"/>
  <c r="C85" i="4"/>
  <c r="G84" i="4"/>
  <c r="E84" i="4"/>
  <c r="F84" i="4"/>
  <c r="I84" i="4"/>
  <c r="H84" i="4"/>
  <c r="C84" i="4"/>
  <c r="G83" i="4"/>
  <c r="E83" i="4"/>
  <c r="F83" i="4"/>
  <c r="I83" i="4"/>
  <c r="H83" i="4"/>
  <c r="C83" i="4"/>
  <c r="G82" i="4"/>
  <c r="E82" i="4"/>
  <c r="F82" i="4"/>
  <c r="I82" i="4"/>
  <c r="H82" i="4"/>
  <c r="C82" i="4"/>
  <c r="G81" i="4"/>
  <c r="E81" i="4"/>
  <c r="F81" i="4"/>
  <c r="I81" i="4"/>
  <c r="H81" i="4"/>
  <c r="C81" i="4"/>
  <c r="G80" i="4"/>
  <c r="E80" i="4"/>
  <c r="F80" i="4"/>
  <c r="I80" i="4"/>
  <c r="H80" i="4"/>
  <c r="C80" i="4"/>
  <c r="G79" i="4"/>
  <c r="E79" i="4"/>
  <c r="F79" i="4"/>
  <c r="I79" i="4"/>
  <c r="H79" i="4"/>
  <c r="C79" i="4"/>
  <c r="G78" i="4"/>
  <c r="E78" i="4"/>
  <c r="F78" i="4"/>
  <c r="I78" i="4"/>
  <c r="H78" i="4"/>
  <c r="C78" i="4"/>
  <c r="G77" i="4"/>
  <c r="E77" i="4"/>
  <c r="F77" i="4"/>
  <c r="I77" i="4"/>
  <c r="H77" i="4"/>
  <c r="C77" i="4"/>
  <c r="G76" i="4"/>
  <c r="E76" i="4"/>
  <c r="F76" i="4"/>
  <c r="I76" i="4"/>
  <c r="H76" i="4"/>
  <c r="C76" i="4"/>
  <c r="G75" i="4"/>
  <c r="E75" i="4"/>
  <c r="F75" i="4"/>
  <c r="I75" i="4"/>
  <c r="H75" i="4"/>
  <c r="C75" i="4"/>
  <c r="G74" i="4"/>
  <c r="E74" i="4"/>
  <c r="F74" i="4"/>
  <c r="I74" i="4"/>
  <c r="H74" i="4"/>
  <c r="C74" i="4"/>
  <c r="G73" i="4"/>
  <c r="E73" i="4"/>
  <c r="F73" i="4"/>
  <c r="I73" i="4"/>
  <c r="H73" i="4"/>
  <c r="C73" i="4"/>
  <c r="G72" i="4"/>
  <c r="E72" i="4"/>
  <c r="F72" i="4"/>
  <c r="I72" i="4"/>
  <c r="H72" i="4"/>
  <c r="C72" i="4"/>
  <c r="G71" i="4"/>
  <c r="E71" i="4"/>
  <c r="F71" i="4"/>
  <c r="I71" i="4"/>
  <c r="H71" i="4"/>
  <c r="C71" i="4"/>
  <c r="G70" i="4"/>
  <c r="E70" i="4"/>
  <c r="F70" i="4"/>
  <c r="I70" i="4"/>
  <c r="H70" i="4"/>
  <c r="C70" i="4"/>
  <c r="G69" i="4"/>
  <c r="E69" i="4"/>
  <c r="F69" i="4"/>
  <c r="I69" i="4"/>
  <c r="H69" i="4"/>
  <c r="C69" i="4"/>
  <c r="G68" i="4"/>
  <c r="E68" i="4"/>
  <c r="F68" i="4"/>
  <c r="I68" i="4"/>
  <c r="H68" i="4"/>
  <c r="C68" i="4"/>
  <c r="G67" i="4"/>
  <c r="E67" i="4"/>
  <c r="F67" i="4"/>
  <c r="I67" i="4"/>
  <c r="H67" i="4"/>
  <c r="C67" i="4"/>
  <c r="G66" i="4"/>
  <c r="E66" i="4"/>
  <c r="F66" i="4"/>
  <c r="I66" i="4"/>
  <c r="H66" i="4"/>
  <c r="C66" i="4"/>
  <c r="G65" i="4"/>
  <c r="E65" i="4"/>
  <c r="F65" i="4"/>
  <c r="I65" i="4"/>
  <c r="H65" i="4"/>
  <c r="C65" i="4"/>
  <c r="G64" i="4"/>
  <c r="E64" i="4"/>
  <c r="F64" i="4"/>
  <c r="I64" i="4"/>
  <c r="H64" i="4"/>
  <c r="C64" i="4"/>
  <c r="G63" i="4"/>
  <c r="E63" i="4"/>
  <c r="F63" i="4"/>
  <c r="I63" i="4"/>
  <c r="H63" i="4"/>
  <c r="C63" i="4"/>
  <c r="G62" i="4"/>
  <c r="E62" i="4"/>
  <c r="F62" i="4"/>
  <c r="I62" i="4"/>
  <c r="H62" i="4"/>
  <c r="C62" i="4"/>
  <c r="G61" i="4"/>
  <c r="E61" i="4"/>
  <c r="F61" i="4"/>
  <c r="I61" i="4"/>
  <c r="H61" i="4"/>
  <c r="C61" i="4"/>
  <c r="G60" i="4"/>
  <c r="E60" i="4"/>
  <c r="F60" i="4"/>
  <c r="I60" i="4"/>
  <c r="H60" i="4"/>
  <c r="C60" i="4"/>
  <c r="G59" i="4"/>
  <c r="E59" i="4"/>
  <c r="F59" i="4"/>
  <c r="I59" i="4"/>
  <c r="H59" i="4"/>
  <c r="C59" i="4"/>
  <c r="G58" i="4"/>
  <c r="E58" i="4"/>
  <c r="F58" i="4"/>
  <c r="I58" i="4"/>
  <c r="H58" i="4"/>
  <c r="C58" i="4"/>
  <c r="G57" i="4"/>
  <c r="E57" i="4"/>
  <c r="F57" i="4"/>
  <c r="I57" i="4"/>
  <c r="H57" i="4"/>
  <c r="C57" i="4"/>
  <c r="G56" i="4"/>
  <c r="E56" i="4"/>
  <c r="F56" i="4"/>
  <c r="I56" i="4"/>
  <c r="H56" i="4"/>
  <c r="C56" i="4"/>
  <c r="G55" i="4"/>
  <c r="E55" i="4"/>
  <c r="F55" i="4"/>
  <c r="I55" i="4"/>
  <c r="H55" i="4"/>
  <c r="C55" i="4"/>
  <c r="G54" i="4"/>
  <c r="E54" i="4"/>
  <c r="F54" i="4"/>
  <c r="I54" i="4"/>
  <c r="H54" i="4"/>
  <c r="C54" i="4"/>
  <c r="G53" i="4"/>
  <c r="E53" i="4"/>
  <c r="F53" i="4"/>
  <c r="I53" i="4"/>
  <c r="H53" i="4"/>
  <c r="C53" i="4"/>
  <c r="G52" i="4"/>
  <c r="E52" i="4"/>
  <c r="F52" i="4"/>
  <c r="I52" i="4"/>
  <c r="H52" i="4"/>
  <c r="C52" i="4"/>
  <c r="G51" i="4"/>
  <c r="E51" i="4"/>
  <c r="F51" i="4"/>
  <c r="I51" i="4"/>
  <c r="H51" i="4"/>
  <c r="C51" i="4"/>
  <c r="G50" i="4"/>
  <c r="E50" i="4"/>
  <c r="F50" i="4"/>
  <c r="I50" i="4"/>
  <c r="H50" i="4"/>
  <c r="C50" i="4"/>
  <c r="G49" i="4"/>
  <c r="E49" i="4"/>
  <c r="F49" i="4"/>
  <c r="I49" i="4"/>
  <c r="H49" i="4"/>
  <c r="C49" i="4"/>
  <c r="G48" i="4"/>
  <c r="E48" i="4"/>
  <c r="F48" i="4"/>
  <c r="I48" i="4"/>
  <c r="H48" i="4"/>
  <c r="C48" i="4"/>
  <c r="G47" i="4"/>
  <c r="E47" i="4"/>
  <c r="F47" i="4"/>
  <c r="I47" i="4"/>
  <c r="H47" i="4"/>
  <c r="C47" i="4"/>
  <c r="G46" i="4"/>
  <c r="E46" i="4"/>
  <c r="F46" i="4"/>
  <c r="I46" i="4"/>
  <c r="H46" i="4"/>
  <c r="C46" i="4"/>
  <c r="G45" i="4"/>
  <c r="E45" i="4"/>
  <c r="F45" i="4"/>
  <c r="I45" i="4"/>
  <c r="H45" i="4"/>
  <c r="C45" i="4"/>
  <c r="G44" i="4"/>
  <c r="E44" i="4"/>
  <c r="F44" i="4"/>
  <c r="I44" i="4"/>
  <c r="H44" i="4"/>
  <c r="C44" i="4"/>
  <c r="G43" i="4"/>
  <c r="E43" i="4"/>
  <c r="F43" i="4"/>
  <c r="I43" i="4"/>
  <c r="H43" i="4"/>
  <c r="C43" i="4"/>
  <c r="G42" i="4"/>
  <c r="E42" i="4"/>
  <c r="F42" i="4"/>
  <c r="I42" i="4"/>
  <c r="H42" i="4"/>
  <c r="C42" i="4"/>
  <c r="G41" i="4"/>
  <c r="E41" i="4"/>
  <c r="F41" i="4"/>
  <c r="I41" i="4"/>
  <c r="H41" i="4"/>
  <c r="C41" i="4"/>
  <c r="G40" i="4"/>
  <c r="E40" i="4"/>
  <c r="F40" i="4"/>
  <c r="I40" i="4"/>
  <c r="H40" i="4"/>
  <c r="C40" i="4"/>
  <c r="G39" i="4"/>
  <c r="E39" i="4"/>
  <c r="F39" i="4"/>
  <c r="I39" i="4"/>
  <c r="H39" i="4"/>
  <c r="C39" i="4"/>
  <c r="G38" i="4"/>
  <c r="E38" i="4"/>
  <c r="F38" i="4"/>
  <c r="I38" i="4"/>
  <c r="H38" i="4"/>
  <c r="C38" i="4"/>
  <c r="Q31" i="4"/>
  <c r="E11" i="4"/>
  <c r="Q29" i="4"/>
  <c r="R31" i="4"/>
  <c r="Q32" i="4"/>
  <c r="R32" i="4"/>
  <c r="Q33" i="4"/>
  <c r="R33" i="4"/>
  <c r="R34" i="4"/>
  <c r="Q35" i="4"/>
  <c r="R35" i="4"/>
  <c r="R36" i="4"/>
  <c r="R37" i="4"/>
  <c r="G37" i="4"/>
  <c r="E37" i="4"/>
  <c r="F37" i="4"/>
  <c r="I37" i="4"/>
  <c r="H37" i="4"/>
  <c r="C37" i="4"/>
  <c r="S31" i="4"/>
  <c r="S32" i="4"/>
  <c r="S33" i="4"/>
  <c r="S34" i="4"/>
  <c r="S35" i="4"/>
  <c r="S36" i="4"/>
  <c r="Q34" i="4"/>
  <c r="Q36" i="4"/>
  <c r="L31" i="4"/>
  <c r="L33" i="4"/>
  <c r="L34" i="4"/>
  <c r="L35" i="4"/>
  <c r="L36" i="4"/>
  <c r="N33" i="4"/>
  <c r="N34" i="4"/>
  <c r="N35" i="4"/>
  <c r="N36" i="4"/>
  <c r="M36" i="4"/>
  <c r="G36" i="4"/>
  <c r="E36" i="4"/>
  <c r="F36" i="4"/>
  <c r="I36" i="4"/>
  <c r="H36" i="4"/>
  <c r="C36" i="4"/>
  <c r="M35" i="4"/>
  <c r="G35" i="4"/>
  <c r="E35" i="4"/>
  <c r="F35" i="4"/>
  <c r="I35" i="4"/>
  <c r="H35" i="4"/>
  <c r="C35" i="4"/>
  <c r="M34" i="4"/>
  <c r="G34" i="4"/>
  <c r="E34" i="4"/>
  <c r="F34" i="4"/>
  <c r="I34" i="4"/>
  <c r="H34" i="4"/>
  <c r="C34" i="4"/>
  <c r="M33" i="4"/>
  <c r="G33" i="4"/>
  <c r="E33" i="4"/>
  <c r="F33" i="4"/>
  <c r="I33" i="4"/>
  <c r="H33" i="4"/>
  <c r="C33" i="4"/>
  <c r="G32" i="4"/>
  <c r="E32" i="4"/>
  <c r="F32" i="4"/>
  <c r="I32" i="4"/>
  <c r="H32" i="4"/>
  <c r="C32" i="4"/>
  <c r="G31" i="4"/>
  <c r="E31" i="4"/>
  <c r="F31" i="4"/>
  <c r="I31" i="4"/>
  <c r="H31" i="4"/>
  <c r="C31" i="4"/>
  <c r="G30" i="4"/>
  <c r="E30" i="4"/>
  <c r="F30" i="4"/>
  <c r="I30" i="4"/>
  <c r="H30" i="4"/>
  <c r="C30" i="4"/>
  <c r="G29" i="4"/>
  <c r="E29" i="4"/>
  <c r="F29" i="4"/>
  <c r="I29" i="4"/>
  <c r="H29" i="4"/>
  <c r="C29" i="4"/>
  <c r="M28" i="4"/>
  <c r="G28" i="4"/>
  <c r="E28" i="4"/>
  <c r="F28" i="4"/>
  <c r="I28" i="4"/>
  <c r="H28" i="4"/>
  <c r="C28" i="4"/>
  <c r="Q11" i="4"/>
  <c r="Q21" i="4"/>
  <c r="Q9" i="4"/>
  <c r="Q19" i="4"/>
  <c r="R21" i="4"/>
  <c r="Q12" i="4"/>
  <c r="Q22" i="4"/>
  <c r="R22" i="4"/>
  <c r="Q13" i="4"/>
  <c r="Q23" i="4"/>
  <c r="R23" i="4"/>
  <c r="Q25" i="4"/>
  <c r="M4" i="4"/>
  <c r="M6" i="4"/>
  <c r="L6" i="4"/>
  <c r="R15" i="4"/>
  <c r="R25" i="4"/>
  <c r="R19" i="4"/>
  <c r="Q24" i="4"/>
  <c r="R24" i="4"/>
  <c r="R26" i="4"/>
  <c r="R27" i="4"/>
  <c r="G27" i="4"/>
  <c r="E27" i="4"/>
  <c r="F27" i="4"/>
  <c r="I27" i="4"/>
  <c r="H27" i="4"/>
  <c r="C27" i="4"/>
  <c r="Q26" i="4"/>
  <c r="S21" i="4"/>
  <c r="S22" i="4"/>
  <c r="S23" i="4"/>
  <c r="S25" i="4"/>
  <c r="S26" i="4"/>
  <c r="G26" i="4"/>
  <c r="E26" i="4"/>
  <c r="F26" i="4"/>
  <c r="I26" i="4"/>
  <c r="H26" i="4"/>
  <c r="C26" i="4"/>
  <c r="G25" i="4"/>
  <c r="E25" i="4"/>
  <c r="F25" i="4"/>
  <c r="I25" i="4"/>
  <c r="H25" i="4"/>
  <c r="C25" i="4"/>
  <c r="G24" i="4"/>
  <c r="E24" i="4"/>
  <c r="F24" i="4"/>
  <c r="I24" i="4"/>
  <c r="H24" i="4"/>
  <c r="C24" i="4"/>
  <c r="G23" i="4"/>
  <c r="E23" i="4"/>
  <c r="F23" i="4"/>
  <c r="I23" i="4"/>
  <c r="H23" i="4"/>
  <c r="C23" i="4"/>
  <c r="G22" i="4"/>
  <c r="E22" i="4"/>
  <c r="F22" i="4"/>
  <c r="I22" i="4"/>
  <c r="H22" i="4"/>
  <c r="C22" i="4"/>
  <c r="G21" i="4"/>
  <c r="E21" i="4"/>
  <c r="F21" i="4"/>
  <c r="I21" i="4"/>
  <c r="H21" i="4"/>
  <c r="C21" i="4"/>
  <c r="G20" i="4"/>
  <c r="E20" i="4"/>
  <c r="F20" i="4"/>
  <c r="I20" i="4"/>
  <c r="H20" i="4"/>
  <c r="C20" i="4"/>
  <c r="M3" i="4"/>
  <c r="G19" i="4"/>
  <c r="E19" i="4"/>
  <c r="F19" i="4"/>
  <c r="I19" i="4"/>
  <c r="H19" i="4"/>
  <c r="C19" i="4"/>
  <c r="M12" i="4"/>
  <c r="M13" i="4"/>
  <c r="M17" i="4"/>
  <c r="M18" i="4"/>
  <c r="G18" i="4"/>
  <c r="E18" i="4"/>
  <c r="F18" i="4"/>
  <c r="I18" i="4"/>
  <c r="H18" i="4"/>
  <c r="C18" i="4"/>
  <c r="R11" i="4"/>
  <c r="R12" i="4"/>
  <c r="R13" i="4"/>
  <c r="R16" i="4"/>
  <c r="R17" i="4"/>
  <c r="L17" i="4"/>
  <c r="N12" i="4"/>
  <c r="N13" i="4"/>
  <c r="N14" i="4"/>
  <c r="N16" i="4"/>
  <c r="N17" i="4"/>
  <c r="G17" i="4"/>
  <c r="E17" i="4"/>
  <c r="F17" i="4"/>
  <c r="I17" i="4"/>
  <c r="H17" i="4"/>
  <c r="C17" i="4"/>
  <c r="Q15" i="4"/>
  <c r="Q16" i="4"/>
  <c r="S11" i="4"/>
  <c r="S12" i="4"/>
  <c r="S13" i="4"/>
  <c r="S15" i="4"/>
  <c r="S16" i="4"/>
  <c r="G16" i="4"/>
  <c r="E16" i="4"/>
  <c r="F16" i="4"/>
  <c r="I16" i="4"/>
  <c r="H16" i="4"/>
  <c r="C16" i="4"/>
  <c r="G15" i="4"/>
  <c r="E15" i="4"/>
  <c r="F15" i="4"/>
  <c r="I15" i="4"/>
  <c r="H15" i="4"/>
  <c r="C15" i="4"/>
  <c r="G14" i="4"/>
  <c r="E14" i="4"/>
  <c r="F14" i="4"/>
  <c r="I14" i="4"/>
  <c r="H14" i="4"/>
  <c r="C14" i="4"/>
  <c r="M8" i="4"/>
  <c r="N3" i="4"/>
  <c r="N4" i="4"/>
  <c r="N5" i="4"/>
  <c r="N6" i="4"/>
</calcChain>
</file>

<file path=xl/sharedStrings.xml><?xml version="1.0" encoding="utf-8"?>
<sst xmlns="http://schemas.openxmlformats.org/spreadsheetml/2006/main" count="108" uniqueCount="62">
  <si>
    <t>Common</t>
  </si>
  <si>
    <t>Shares (Post$)</t>
  </si>
  <si>
    <t>Value (Post$)</t>
  </si>
  <si>
    <t>Dividend</t>
  </si>
  <si>
    <t>Total</t>
  </si>
  <si>
    <t>Liquidation Preference</t>
  </si>
  <si>
    <t>Assumptions &amp; Given Facts</t>
  </si>
  <si>
    <t>Exit (in 000s)</t>
  </si>
  <si>
    <t>Series X</t>
  </si>
  <si>
    <t>ESOP</t>
  </si>
  <si>
    <t>Checksum</t>
  </si>
  <si>
    <t>Price/ Share</t>
  </si>
  <si>
    <t>Series Y</t>
  </si>
  <si>
    <t>Series X Anti-dilution</t>
  </si>
  <si>
    <t>Pref Investors</t>
  </si>
  <si>
    <t>Number of years from X to exit</t>
  </si>
  <si>
    <t>X Price</t>
  </si>
  <si>
    <t>X Dividends</t>
  </si>
  <si>
    <t>Y Dividends</t>
  </si>
  <si>
    <t>Dividends</t>
  </si>
  <si>
    <t>Number of years from Series X to Series Y</t>
  </si>
  <si>
    <t>Shares</t>
  </si>
  <si>
    <t>Preferred</t>
  </si>
  <si>
    <t>Common FD</t>
  </si>
  <si>
    <t xml:space="preserve">  + Dividends + Fully participating</t>
  </si>
  <si>
    <t xml:space="preserve"> note: Series Y will be pooled with X, same terms (full part, dividend, pref)</t>
  </si>
  <si>
    <t>No Anti Diluion</t>
  </si>
  <si>
    <t>NCP</t>
  </si>
  <si>
    <t xml:space="preserve">NCP = (Round X post$ Value + Series Y Inv $) / (Total Series X Shares Post$ + Series Y New Shares) </t>
  </si>
  <si>
    <t>Series X Cap Table</t>
  </si>
  <si>
    <t>Series Y Cap Table</t>
  </si>
  <si>
    <t>Comparison with other Ratchet Terms:</t>
  </si>
  <si>
    <t>Pre$ Valuation</t>
  </si>
  <si>
    <t>IPO Shares</t>
  </si>
  <si>
    <t>Pref Shares</t>
  </si>
  <si>
    <t>Pref Convert</t>
  </si>
  <si>
    <t xml:space="preserve">Dividend Convert = </t>
  </si>
  <si>
    <t>Min IPO Price</t>
  </si>
  <si>
    <t xml:space="preserve"> note: shares issued "set" in IPO</t>
  </si>
  <si>
    <t>Put Option</t>
  </si>
  <si>
    <t>EBIT</t>
  </si>
  <si>
    <t>FMV</t>
  </si>
  <si>
    <t>EBIT Value</t>
  </si>
  <si>
    <t>IPO Cap Table</t>
  </si>
  <si>
    <t xml:space="preserve">IPO Price </t>
  </si>
  <si>
    <t>Accumulated $</t>
  </si>
  <si>
    <t>Exit Cap Table</t>
  </si>
  <si>
    <t xml:space="preserve"> Vested Only</t>
  </si>
  <si>
    <t xml:space="preserve"> note: use full pool, not just the vested part</t>
  </si>
  <si>
    <t>15% Option Pool was the actual VC requirement</t>
  </si>
  <si>
    <t>Note: NCP = New Conversion Price: used to calculate number of shares required by Series X in Weighted Avg Ratchet</t>
  </si>
  <si>
    <t>Cap on Participation</t>
  </si>
  <si>
    <t>Series X Investment</t>
  </si>
  <si>
    <t>No Ratchet</t>
  </si>
  <si>
    <t>Full Ratchet</t>
  </si>
  <si>
    <t>Wtd Avg Ratchet</t>
  </si>
  <si>
    <t>Series Y Investment</t>
  </si>
  <si>
    <t>Series X Issue Price</t>
  </si>
  <si>
    <t>Series Y Issue Price</t>
  </si>
  <si>
    <t xml:space="preserve"> reset from syllabus</t>
  </si>
  <si>
    <t xml:space="preserve"> note: years from X to Y must be less than years from X to exit</t>
  </si>
  <si>
    <t>for uncapped use 100,000 as a very large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</si>
</sst>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_(&quot;$&quot;* #,##0.0000_);_(&quot;$&quot;* \(#,##0.0000\);_(&quot;$&quot;* &quot;-&quot;??_);_(@_)"/>
    <numFmt numFmtId="168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i/>
      <sz val="12"/>
      <color theme="1"/>
      <name val="Calibri"/>
      <scheme val="minor"/>
    </font>
    <font>
      <i/>
      <u/>
      <sz val="12"/>
      <color theme="1"/>
      <name val="Calibri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3" applyNumberFormat="1" applyFont="1"/>
    <xf numFmtId="164" fontId="0" fillId="0" borderId="0" xfId="0" applyNumberFormat="1"/>
    <xf numFmtId="167" fontId="0" fillId="0" borderId="0" xfId="2" applyNumberFormat="1" applyFont="1"/>
    <xf numFmtId="166" fontId="0" fillId="0" borderId="0" xfId="1" applyNumberFormat="1" applyFont="1"/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164" fontId="0" fillId="0" borderId="0" xfId="1" applyNumberFormat="1" applyFont="1" applyBorder="1" applyAlignment="1">
      <alignment horizontal="right"/>
    </xf>
    <xf numFmtId="165" fontId="0" fillId="0" borderId="5" xfId="3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5" xfId="0" applyBorder="1"/>
    <xf numFmtId="164" fontId="0" fillId="0" borderId="7" xfId="1" applyNumberFormat="1" applyFont="1" applyBorder="1" applyAlignment="1">
      <alignment horizontal="right"/>
    </xf>
    <xf numFmtId="165" fontId="0" fillId="0" borderId="8" xfId="3" applyNumberFormat="1" applyFont="1" applyBorder="1"/>
    <xf numFmtId="0" fontId="0" fillId="0" borderId="0" xfId="0" applyBorder="1"/>
    <xf numFmtId="165" fontId="0" fillId="0" borderId="0" xfId="3" applyNumberFormat="1" applyFont="1" applyBorder="1"/>
    <xf numFmtId="165" fontId="0" fillId="0" borderId="7" xfId="3" applyNumberFormat="1" applyFont="1" applyBorder="1"/>
    <xf numFmtId="0" fontId="4" fillId="0" borderId="2" xfId="0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3" borderId="0" xfId="1" applyNumberFormat="1" applyFont="1" applyFill="1" applyBorder="1" applyAlignment="1">
      <alignment horizontal="right"/>
    </xf>
    <xf numFmtId="166" fontId="0" fillId="3" borderId="7" xfId="1" applyNumberFormat="1" applyFont="1" applyFill="1" applyBorder="1"/>
    <xf numFmtId="164" fontId="0" fillId="3" borderId="7" xfId="1" applyNumberFormat="1" applyFont="1" applyFill="1" applyBorder="1" applyAlignment="1">
      <alignment horizontal="right"/>
    </xf>
    <xf numFmtId="164" fontId="0" fillId="3" borderId="0" xfId="0" applyNumberFormat="1" applyFill="1" applyBorder="1"/>
    <xf numFmtId="164" fontId="0" fillId="3" borderId="7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0" fontId="0" fillId="0" borderId="0" xfId="0" applyFill="1" applyBorder="1"/>
    <xf numFmtId="164" fontId="0" fillId="0" borderId="7" xfId="1" applyNumberFormat="1" applyFont="1" applyFill="1" applyBorder="1"/>
    <xf numFmtId="166" fontId="0" fillId="0" borderId="0" xfId="1" applyNumberFormat="1" applyFont="1" applyFill="1" applyBorder="1"/>
    <xf numFmtId="164" fontId="0" fillId="0" borderId="0" xfId="1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3" applyNumberFormat="1" applyFont="1" applyFill="1" applyBorder="1"/>
    <xf numFmtId="0" fontId="7" fillId="0" borderId="0" xfId="0" applyFont="1"/>
    <xf numFmtId="166" fontId="0" fillId="0" borderId="0" xfId="1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2" xfId="1" applyNumberFormat="1" applyFont="1" applyBorder="1"/>
    <xf numFmtId="9" fontId="0" fillId="0" borderId="0" xfId="3" applyFont="1" applyBorder="1"/>
    <xf numFmtId="164" fontId="0" fillId="0" borderId="7" xfId="1" applyNumberFormat="1" applyFont="1" applyBorder="1"/>
    <xf numFmtId="164" fontId="0" fillId="2" borderId="0" xfId="1" applyNumberFormat="1" applyFont="1" applyFill="1"/>
    <xf numFmtId="43" fontId="0" fillId="0" borderId="0" xfId="1" applyFont="1"/>
    <xf numFmtId="43" fontId="4" fillId="0" borderId="4" xfId="1" applyFont="1" applyBorder="1"/>
    <xf numFmtId="43" fontId="6" fillId="0" borderId="1" xfId="1" applyFont="1" applyBorder="1"/>
    <xf numFmtId="43" fontId="0" fillId="0" borderId="4" xfId="1" applyFont="1" applyBorder="1"/>
    <xf numFmtId="43" fontId="0" fillId="0" borderId="6" xfId="1" applyFont="1" applyBorder="1"/>
    <xf numFmtId="43" fontId="0" fillId="0" borderId="0" xfId="1" applyFont="1" applyBorder="1"/>
    <xf numFmtId="43" fontId="5" fillId="0" borderId="0" xfId="1" applyFont="1"/>
    <xf numFmtId="43" fontId="4" fillId="0" borderId="1" xfId="1" applyFont="1" applyBorder="1"/>
    <xf numFmtId="43" fontId="0" fillId="0" borderId="4" xfId="1" applyFont="1" applyBorder="1" applyAlignment="1">
      <alignment horizontal="right"/>
    </xf>
    <xf numFmtId="43" fontId="0" fillId="0" borderId="6" xfId="1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43" fontId="6" fillId="0" borderId="9" xfId="1" applyFont="1" applyBorder="1" applyAlignment="1">
      <alignment horizontal="right"/>
    </xf>
    <xf numFmtId="164" fontId="0" fillId="0" borderId="5" xfId="1" applyNumberFormat="1" applyFont="1" applyBorder="1"/>
    <xf numFmtId="164" fontId="0" fillId="0" borderId="8" xfId="1" applyNumberFormat="1" applyFont="1" applyBorder="1"/>
    <xf numFmtId="0" fontId="4" fillId="0" borderId="5" xfId="0" applyFont="1" applyBorder="1" applyAlignment="1">
      <alignment horizontal="right"/>
    </xf>
    <xf numFmtId="164" fontId="4" fillId="0" borderId="0" xfId="1" applyNumberFormat="1" applyFont="1" applyBorder="1"/>
    <xf numFmtId="164" fontId="4" fillId="0" borderId="5" xfId="1" applyNumberFormat="1" applyFont="1" applyBorder="1"/>
    <xf numFmtId="164" fontId="6" fillId="2" borderId="2" xfId="1" applyNumberFormat="1" applyFont="1" applyFill="1" applyBorder="1"/>
    <xf numFmtId="0" fontId="6" fillId="0" borderId="2" xfId="0" applyFont="1" applyBorder="1"/>
    <xf numFmtId="166" fontId="6" fillId="2" borderId="3" xfId="0" applyNumberFormat="1" applyFont="1" applyFill="1" applyBorder="1"/>
    <xf numFmtId="43" fontId="6" fillId="0" borderId="13" xfId="1" applyFont="1" applyBorder="1"/>
    <xf numFmtId="164" fontId="6" fillId="0" borderId="12" xfId="1" applyNumberFormat="1" applyFont="1" applyBorder="1"/>
    <xf numFmtId="0" fontId="6" fillId="0" borderId="12" xfId="0" applyFont="1" applyBorder="1"/>
    <xf numFmtId="0" fontId="6" fillId="0" borderId="14" xfId="0" applyFont="1" applyBorder="1"/>
    <xf numFmtId="43" fontId="6" fillId="0" borderId="1" xfId="1" applyFont="1" applyBorder="1" applyAlignment="1">
      <alignment horizontal="right"/>
    </xf>
    <xf numFmtId="0" fontId="6" fillId="0" borderId="3" xfId="0" applyFont="1" applyBorder="1"/>
    <xf numFmtId="43" fontId="6" fillId="0" borderId="13" xfId="1" applyFont="1" applyBorder="1" applyAlignment="1">
      <alignment horizontal="right"/>
    </xf>
    <xf numFmtId="166" fontId="6" fillId="0" borderId="12" xfId="1" applyNumberFormat="1" applyFont="1" applyFill="1" applyBorder="1" applyAlignment="1">
      <alignment horizontal="left"/>
    </xf>
    <xf numFmtId="166" fontId="6" fillId="0" borderId="12" xfId="0" applyNumberFormat="1" applyFont="1" applyBorder="1"/>
    <xf numFmtId="166" fontId="6" fillId="0" borderId="10" xfId="1" applyNumberFormat="1" applyFont="1" applyFill="1" applyBorder="1"/>
    <xf numFmtId="166" fontId="6" fillId="0" borderId="10" xfId="0" applyNumberFormat="1" applyFont="1" applyBorder="1"/>
    <xf numFmtId="0" fontId="6" fillId="0" borderId="11" xfId="0" applyFont="1" applyBorder="1"/>
    <xf numFmtId="164" fontId="0" fillId="2" borderId="0" xfId="0" applyNumberFormat="1" applyFill="1" applyBorder="1"/>
    <xf numFmtId="166" fontId="0" fillId="2" borderId="7" xfId="0" applyNumberFormat="1" applyFill="1" applyBorder="1"/>
    <xf numFmtId="164" fontId="0" fillId="0" borderId="0" xfId="1" applyNumberFormat="1" applyFont="1" applyFill="1"/>
    <xf numFmtId="0" fontId="0" fillId="0" borderId="0" xfId="0" applyFill="1"/>
    <xf numFmtId="9" fontId="6" fillId="2" borderId="2" xfId="3" applyFont="1" applyFill="1" applyBorder="1" applyAlignment="1">
      <alignment horizontal="right"/>
    </xf>
    <xf numFmtId="168" fontId="0" fillId="2" borderId="0" xfId="0" applyNumberFormat="1" applyFill="1" applyBorder="1"/>
    <xf numFmtId="167" fontId="0" fillId="0" borderId="0" xfId="2" applyNumberFormat="1" applyFont="1" applyFill="1"/>
    <xf numFmtId="0" fontId="4" fillId="0" borderId="5" xfId="0" applyFont="1" applyBorder="1" applyAlignment="1">
      <alignment horizontal="left"/>
    </xf>
    <xf numFmtId="0" fontId="8" fillId="0" borderId="0" xfId="0" applyFont="1" applyFill="1" applyBorder="1"/>
    <xf numFmtId="164" fontId="0" fillId="2" borderId="0" xfId="1" applyNumberFormat="1" applyFont="1" applyFill="1" applyBorder="1"/>
    <xf numFmtId="166" fontId="0" fillId="2" borderId="0" xfId="1" applyNumberFormat="1" applyFont="1" applyFill="1" applyBorder="1"/>
    <xf numFmtId="0" fontId="0" fillId="2" borderId="0" xfId="0" applyFill="1" applyBorder="1"/>
    <xf numFmtId="0" fontId="6" fillId="0" borderId="2" xfId="0" applyFont="1" applyBorder="1" applyAlignment="1">
      <alignment horizontal="right"/>
    </xf>
  </cellXfs>
  <cellStyles count="210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Simple Comparison of Pref to Common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'Sensitivity Models'!$D$13</c:f>
              <c:strCache>
                <c:ptCount val="1"/>
                <c:pt idx="0">
                  <c:v>Preferred</c:v>
                </c:pt>
              </c:strCache>
            </c:strRef>
          </c:tx>
          <c:marker>
            <c:symbol val="none"/>
          </c:marker>
          <c:cat>
            <c:numRef>
              <c:f>'Sensitivity Models'!$B$14:$B$114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1.1E7</c:v>
                </c:pt>
                <c:pt idx="12">
                  <c:v>1.2E7</c:v>
                </c:pt>
                <c:pt idx="13">
                  <c:v>1.3E7</c:v>
                </c:pt>
                <c:pt idx="14">
                  <c:v>1.4E7</c:v>
                </c:pt>
                <c:pt idx="15">
                  <c:v>1.5E7</c:v>
                </c:pt>
                <c:pt idx="16">
                  <c:v>1.6E7</c:v>
                </c:pt>
                <c:pt idx="17">
                  <c:v>1.7E7</c:v>
                </c:pt>
                <c:pt idx="18">
                  <c:v>1.8E7</c:v>
                </c:pt>
                <c:pt idx="19">
                  <c:v>1.9E7</c:v>
                </c:pt>
                <c:pt idx="20">
                  <c:v>2.0E7</c:v>
                </c:pt>
                <c:pt idx="21">
                  <c:v>2.1E7</c:v>
                </c:pt>
                <c:pt idx="22">
                  <c:v>2.2E7</c:v>
                </c:pt>
                <c:pt idx="23">
                  <c:v>2.3E7</c:v>
                </c:pt>
                <c:pt idx="24">
                  <c:v>2.4E7</c:v>
                </c:pt>
                <c:pt idx="25">
                  <c:v>2.5E7</c:v>
                </c:pt>
                <c:pt idx="26">
                  <c:v>2.6E7</c:v>
                </c:pt>
                <c:pt idx="27">
                  <c:v>2.7E7</c:v>
                </c:pt>
                <c:pt idx="28">
                  <c:v>2.8E7</c:v>
                </c:pt>
                <c:pt idx="29">
                  <c:v>2.9E7</c:v>
                </c:pt>
                <c:pt idx="30">
                  <c:v>3.0E7</c:v>
                </c:pt>
                <c:pt idx="31">
                  <c:v>3.1E7</c:v>
                </c:pt>
                <c:pt idx="32">
                  <c:v>3.2E7</c:v>
                </c:pt>
                <c:pt idx="33">
                  <c:v>3.3E7</c:v>
                </c:pt>
                <c:pt idx="34">
                  <c:v>3.4E7</c:v>
                </c:pt>
                <c:pt idx="35">
                  <c:v>3.5E7</c:v>
                </c:pt>
                <c:pt idx="36">
                  <c:v>3.6E7</c:v>
                </c:pt>
                <c:pt idx="37">
                  <c:v>3.7E7</c:v>
                </c:pt>
                <c:pt idx="38">
                  <c:v>3.8E7</c:v>
                </c:pt>
                <c:pt idx="39">
                  <c:v>3.9E7</c:v>
                </c:pt>
                <c:pt idx="40">
                  <c:v>4.0E7</c:v>
                </c:pt>
                <c:pt idx="41">
                  <c:v>4.1E7</c:v>
                </c:pt>
                <c:pt idx="42">
                  <c:v>4.2E7</c:v>
                </c:pt>
                <c:pt idx="43">
                  <c:v>4.3E7</c:v>
                </c:pt>
                <c:pt idx="44">
                  <c:v>4.4E7</c:v>
                </c:pt>
                <c:pt idx="45">
                  <c:v>4.5E7</c:v>
                </c:pt>
                <c:pt idx="46">
                  <c:v>4.6E7</c:v>
                </c:pt>
                <c:pt idx="47">
                  <c:v>4.7E7</c:v>
                </c:pt>
                <c:pt idx="48">
                  <c:v>4.8E7</c:v>
                </c:pt>
                <c:pt idx="49">
                  <c:v>4.9E7</c:v>
                </c:pt>
                <c:pt idx="50">
                  <c:v>5.0E7</c:v>
                </c:pt>
                <c:pt idx="51">
                  <c:v>5.1E7</c:v>
                </c:pt>
                <c:pt idx="52">
                  <c:v>5.2E7</c:v>
                </c:pt>
                <c:pt idx="53">
                  <c:v>5.3E7</c:v>
                </c:pt>
                <c:pt idx="54">
                  <c:v>5.4E7</c:v>
                </c:pt>
                <c:pt idx="55">
                  <c:v>5.5E7</c:v>
                </c:pt>
                <c:pt idx="56">
                  <c:v>5.6E7</c:v>
                </c:pt>
                <c:pt idx="57">
                  <c:v>5.7E7</c:v>
                </c:pt>
                <c:pt idx="58">
                  <c:v>5.8E7</c:v>
                </c:pt>
                <c:pt idx="59">
                  <c:v>5.9E7</c:v>
                </c:pt>
                <c:pt idx="60">
                  <c:v>6.0E7</c:v>
                </c:pt>
                <c:pt idx="61">
                  <c:v>6.1E7</c:v>
                </c:pt>
                <c:pt idx="62">
                  <c:v>6.2E7</c:v>
                </c:pt>
                <c:pt idx="63">
                  <c:v>6.3E7</c:v>
                </c:pt>
                <c:pt idx="64">
                  <c:v>6.4E7</c:v>
                </c:pt>
                <c:pt idx="65">
                  <c:v>6.5E7</c:v>
                </c:pt>
                <c:pt idx="66">
                  <c:v>6.6E7</c:v>
                </c:pt>
                <c:pt idx="67">
                  <c:v>6.7E7</c:v>
                </c:pt>
                <c:pt idx="68">
                  <c:v>6.8E7</c:v>
                </c:pt>
                <c:pt idx="69">
                  <c:v>6.9E7</c:v>
                </c:pt>
                <c:pt idx="70">
                  <c:v>7.0E7</c:v>
                </c:pt>
                <c:pt idx="71">
                  <c:v>7.1E7</c:v>
                </c:pt>
                <c:pt idx="72">
                  <c:v>7.2E7</c:v>
                </c:pt>
                <c:pt idx="73">
                  <c:v>7.3E7</c:v>
                </c:pt>
                <c:pt idx="74">
                  <c:v>7.4E7</c:v>
                </c:pt>
                <c:pt idx="75">
                  <c:v>7.5E7</c:v>
                </c:pt>
                <c:pt idx="76">
                  <c:v>7.6E7</c:v>
                </c:pt>
                <c:pt idx="77">
                  <c:v>7.7E7</c:v>
                </c:pt>
                <c:pt idx="78">
                  <c:v>7.8E7</c:v>
                </c:pt>
                <c:pt idx="79">
                  <c:v>7.9E7</c:v>
                </c:pt>
                <c:pt idx="80">
                  <c:v>8.0E7</c:v>
                </c:pt>
                <c:pt idx="81">
                  <c:v>8.1E7</c:v>
                </c:pt>
                <c:pt idx="82">
                  <c:v>8.2E7</c:v>
                </c:pt>
                <c:pt idx="83">
                  <c:v>8.3E7</c:v>
                </c:pt>
                <c:pt idx="84">
                  <c:v>8.4E7</c:v>
                </c:pt>
                <c:pt idx="85">
                  <c:v>8.5E7</c:v>
                </c:pt>
                <c:pt idx="86">
                  <c:v>8.6E7</c:v>
                </c:pt>
                <c:pt idx="87">
                  <c:v>8.7E7</c:v>
                </c:pt>
                <c:pt idx="88">
                  <c:v>8.8E7</c:v>
                </c:pt>
                <c:pt idx="89">
                  <c:v>8.9E7</c:v>
                </c:pt>
                <c:pt idx="90">
                  <c:v>9.0E7</c:v>
                </c:pt>
                <c:pt idx="91">
                  <c:v>9.1E7</c:v>
                </c:pt>
                <c:pt idx="92">
                  <c:v>9.2E7</c:v>
                </c:pt>
                <c:pt idx="93">
                  <c:v>9.3E7</c:v>
                </c:pt>
                <c:pt idx="94">
                  <c:v>9.4E7</c:v>
                </c:pt>
                <c:pt idx="95">
                  <c:v>9.5E7</c:v>
                </c:pt>
                <c:pt idx="96">
                  <c:v>9.6E7</c:v>
                </c:pt>
                <c:pt idx="97">
                  <c:v>9.7E7</c:v>
                </c:pt>
                <c:pt idx="98">
                  <c:v>9.8E7</c:v>
                </c:pt>
                <c:pt idx="99">
                  <c:v>9.9E7</c:v>
                </c:pt>
                <c:pt idx="100">
                  <c:v>1.0E8</c:v>
                </c:pt>
              </c:numCache>
            </c:numRef>
          </c:cat>
          <c:val>
            <c:numRef>
              <c:f>'Sensitivity Models'!$D$14:$D$114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1.08567055536585E7</c:v>
                </c:pt>
                <c:pt idx="12">
                  <c:v>1.11589846196242E7</c:v>
                </c:pt>
                <c:pt idx="13">
                  <c:v>1.14612636855899E7</c:v>
                </c:pt>
                <c:pt idx="14">
                  <c:v>1.17635427515555E7</c:v>
                </c:pt>
                <c:pt idx="15">
                  <c:v>1.20658218175212E7</c:v>
                </c:pt>
                <c:pt idx="16">
                  <c:v>1.23681008834869E7</c:v>
                </c:pt>
                <c:pt idx="17">
                  <c:v>1.26703799494526E7</c:v>
                </c:pt>
                <c:pt idx="18">
                  <c:v>1.29726590154182E7</c:v>
                </c:pt>
                <c:pt idx="19">
                  <c:v>1.32749380813839E7</c:v>
                </c:pt>
                <c:pt idx="20">
                  <c:v>1.35772171473496E7</c:v>
                </c:pt>
                <c:pt idx="21">
                  <c:v>1.38794962133152E7</c:v>
                </c:pt>
                <c:pt idx="22">
                  <c:v>1.41817752792809E7</c:v>
                </c:pt>
                <c:pt idx="23">
                  <c:v>1.44840543452466E7</c:v>
                </c:pt>
                <c:pt idx="24">
                  <c:v>1.47863334112123E7</c:v>
                </c:pt>
                <c:pt idx="25">
                  <c:v>1.50886124771779E7</c:v>
                </c:pt>
                <c:pt idx="26">
                  <c:v>1.53908915431436E7</c:v>
                </c:pt>
                <c:pt idx="27">
                  <c:v>1.56931706091093E7</c:v>
                </c:pt>
                <c:pt idx="28">
                  <c:v>1.5995449675075E7</c:v>
                </c:pt>
                <c:pt idx="29">
                  <c:v>1.62977287410406E7</c:v>
                </c:pt>
                <c:pt idx="30">
                  <c:v>1.66000078070063E7</c:v>
                </c:pt>
                <c:pt idx="31">
                  <c:v>1.6902286872972E7</c:v>
                </c:pt>
                <c:pt idx="32">
                  <c:v>1.72045659389376E7</c:v>
                </c:pt>
                <c:pt idx="33">
                  <c:v>1.75068450049033E7</c:v>
                </c:pt>
                <c:pt idx="34">
                  <c:v>1.7809124070869E7</c:v>
                </c:pt>
                <c:pt idx="35">
                  <c:v>1.81114031368347E7</c:v>
                </c:pt>
                <c:pt idx="36">
                  <c:v>1.84136822028003E7</c:v>
                </c:pt>
                <c:pt idx="37">
                  <c:v>1.8715961268766E7</c:v>
                </c:pt>
                <c:pt idx="38">
                  <c:v>1.90182403347317E7</c:v>
                </c:pt>
                <c:pt idx="39">
                  <c:v>1.93205194006973E7</c:v>
                </c:pt>
                <c:pt idx="40">
                  <c:v>1.9622798466663E7</c:v>
                </c:pt>
                <c:pt idx="41">
                  <c:v>1.99250775326287E7</c:v>
                </c:pt>
                <c:pt idx="42">
                  <c:v>2.02273565985944E7</c:v>
                </c:pt>
                <c:pt idx="43">
                  <c:v>2.052963566456E7</c:v>
                </c:pt>
                <c:pt idx="44">
                  <c:v>2.08319147305257E7</c:v>
                </c:pt>
                <c:pt idx="45">
                  <c:v>2.11341937964914E7</c:v>
                </c:pt>
                <c:pt idx="46">
                  <c:v>2.1436472862457E7</c:v>
                </c:pt>
                <c:pt idx="47">
                  <c:v>2.17387519284227E7</c:v>
                </c:pt>
                <c:pt idx="48">
                  <c:v>2.20410309943884E7</c:v>
                </c:pt>
                <c:pt idx="49">
                  <c:v>2.23433100603541E7</c:v>
                </c:pt>
                <c:pt idx="50">
                  <c:v>2.26455891263197E7</c:v>
                </c:pt>
                <c:pt idx="51">
                  <c:v>2.29478681922854E7</c:v>
                </c:pt>
                <c:pt idx="52">
                  <c:v>2.32501472582511E7</c:v>
                </c:pt>
                <c:pt idx="53">
                  <c:v>2.35524263242167E7</c:v>
                </c:pt>
                <c:pt idx="54">
                  <c:v>2.38547053901824E7</c:v>
                </c:pt>
                <c:pt idx="55">
                  <c:v>2.41569844561481E7</c:v>
                </c:pt>
                <c:pt idx="56">
                  <c:v>2.44592635221138E7</c:v>
                </c:pt>
                <c:pt idx="57">
                  <c:v>2.47615425880794E7</c:v>
                </c:pt>
                <c:pt idx="58">
                  <c:v>2.50638216540451E7</c:v>
                </c:pt>
                <c:pt idx="59">
                  <c:v>2.53661007200108E7</c:v>
                </c:pt>
                <c:pt idx="60">
                  <c:v>2.56683797859764E7</c:v>
                </c:pt>
                <c:pt idx="61">
                  <c:v>2.59706588519421E7</c:v>
                </c:pt>
                <c:pt idx="62">
                  <c:v>2.62729379179078E7</c:v>
                </c:pt>
                <c:pt idx="63">
                  <c:v>2.65752169838735E7</c:v>
                </c:pt>
                <c:pt idx="64">
                  <c:v>2.68774960498391E7</c:v>
                </c:pt>
                <c:pt idx="65">
                  <c:v>2.71797751158048E7</c:v>
                </c:pt>
                <c:pt idx="66">
                  <c:v>2.74820541817705E7</c:v>
                </c:pt>
                <c:pt idx="67">
                  <c:v>2.77843332477361E7</c:v>
                </c:pt>
                <c:pt idx="68">
                  <c:v>2.80866123137018E7</c:v>
                </c:pt>
                <c:pt idx="69">
                  <c:v>2.83888913796675E7</c:v>
                </c:pt>
                <c:pt idx="70">
                  <c:v>2.86911704456332E7</c:v>
                </c:pt>
                <c:pt idx="71">
                  <c:v>2.89934495115988E7</c:v>
                </c:pt>
                <c:pt idx="72">
                  <c:v>2.92957285775645E7</c:v>
                </c:pt>
                <c:pt idx="73">
                  <c:v>2.95980076435302E7</c:v>
                </c:pt>
                <c:pt idx="74">
                  <c:v>2.99002867094958E7</c:v>
                </c:pt>
                <c:pt idx="75">
                  <c:v>3.02025657754615E7</c:v>
                </c:pt>
                <c:pt idx="76">
                  <c:v>3.05048448414272E7</c:v>
                </c:pt>
                <c:pt idx="77">
                  <c:v>3.08071239073929E7</c:v>
                </c:pt>
                <c:pt idx="78">
                  <c:v>3.11094029733585E7</c:v>
                </c:pt>
                <c:pt idx="79">
                  <c:v>3.14116820393242E7</c:v>
                </c:pt>
                <c:pt idx="80">
                  <c:v>3.17139611052899E7</c:v>
                </c:pt>
                <c:pt idx="81">
                  <c:v>3.20162401712555E7</c:v>
                </c:pt>
                <c:pt idx="82">
                  <c:v>3.23185192372212E7</c:v>
                </c:pt>
                <c:pt idx="83">
                  <c:v>3.26207983031869E7</c:v>
                </c:pt>
                <c:pt idx="84">
                  <c:v>3.29230773691526E7</c:v>
                </c:pt>
                <c:pt idx="85">
                  <c:v>3.32253564351182E7</c:v>
                </c:pt>
                <c:pt idx="86">
                  <c:v>3.35276355010839E7</c:v>
                </c:pt>
                <c:pt idx="87">
                  <c:v>3.38299145670496E7</c:v>
                </c:pt>
                <c:pt idx="88">
                  <c:v>3.41321936330152E7</c:v>
                </c:pt>
                <c:pt idx="89">
                  <c:v>3.44344726989809E7</c:v>
                </c:pt>
                <c:pt idx="90">
                  <c:v>3.47367517649466E7</c:v>
                </c:pt>
                <c:pt idx="91">
                  <c:v>3.50390308309123E7</c:v>
                </c:pt>
                <c:pt idx="92">
                  <c:v>3.53413098968779E7</c:v>
                </c:pt>
                <c:pt idx="93">
                  <c:v>3.56435889628436E7</c:v>
                </c:pt>
                <c:pt idx="94">
                  <c:v>3.59458680288093E7</c:v>
                </c:pt>
                <c:pt idx="95">
                  <c:v>3.62481470947749E7</c:v>
                </c:pt>
                <c:pt idx="96">
                  <c:v>3.65504261607406E7</c:v>
                </c:pt>
                <c:pt idx="97">
                  <c:v>3.68527052267063E7</c:v>
                </c:pt>
                <c:pt idx="98">
                  <c:v>3.7154984292672E7</c:v>
                </c:pt>
                <c:pt idx="99">
                  <c:v>3.74572633586376E7</c:v>
                </c:pt>
                <c:pt idx="100">
                  <c:v>3.77595424246033E7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'Sensitivity Models'!$G$13</c:f>
              <c:strCache>
                <c:ptCount val="1"/>
                <c:pt idx="0">
                  <c:v>Common FD</c:v>
                </c:pt>
              </c:strCache>
            </c:strRef>
          </c:tx>
          <c:marker>
            <c:symbol val="none"/>
          </c:marker>
          <c:cat>
            <c:numRef>
              <c:f>'Sensitivity Models'!$B$14:$B$114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1.1E7</c:v>
                </c:pt>
                <c:pt idx="12">
                  <c:v>1.2E7</c:v>
                </c:pt>
                <c:pt idx="13">
                  <c:v>1.3E7</c:v>
                </c:pt>
                <c:pt idx="14">
                  <c:v>1.4E7</c:v>
                </c:pt>
                <c:pt idx="15">
                  <c:v>1.5E7</c:v>
                </c:pt>
                <c:pt idx="16">
                  <c:v>1.6E7</c:v>
                </c:pt>
                <c:pt idx="17">
                  <c:v>1.7E7</c:v>
                </c:pt>
                <c:pt idx="18">
                  <c:v>1.8E7</c:v>
                </c:pt>
                <c:pt idx="19">
                  <c:v>1.9E7</c:v>
                </c:pt>
                <c:pt idx="20">
                  <c:v>2.0E7</c:v>
                </c:pt>
                <c:pt idx="21">
                  <c:v>2.1E7</c:v>
                </c:pt>
                <c:pt idx="22">
                  <c:v>2.2E7</c:v>
                </c:pt>
                <c:pt idx="23">
                  <c:v>2.3E7</c:v>
                </c:pt>
                <c:pt idx="24">
                  <c:v>2.4E7</c:v>
                </c:pt>
                <c:pt idx="25">
                  <c:v>2.5E7</c:v>
                </c:pt>
                <c:pt idx="26">
                  <c:v>2.6E7</c:v>
                </c:pt>
                <c:pt idx="27">
                  <c:v>2.7E7</c:v>
                </c:pt>
                <c:pt idx="28">
                  <c:v>2.8E7</c:v>
                </c:pt>
                <c:pt idx="29">
                  <c:v>2.9E7</c:v>
                </c:pt>
                <c:pt idx="30">
                  <c:v>3.0E7</c:v>
                </c:pt>
                <c:pt idx="31">
                  <c:v>3.1E7</c:v>
                </c:pt>
                <c:pt idx="32">
                  <c:v>3.2E7</c:v>
                </c:pt>
                <c:pt idx="33">
                  <c:v>3.3E7</c:v>
                </c:pt>
                <c:pt idx="34">
                  <c:v>3.4E7</c:v>
                </c:pt>
                <c:pt idx="35">
                  <c:v>3.5E7</c:v>
                </c:pt>
                <c:pt idx="36">
                  <c:v>3.6E7</c:v>
                </c:pt>
                <c:pt idx="37">
                  <c:v>3.7E7</c:v>
                </c:pt>
                <c:pt idx="38">
                  <c:v>3.8E7</c:v>
                </c:pt>
                <c:pt idx="39">
                  <c:v>3.9E7</c:v>
                </c:pt>
                <c:pt idx="40">
                  <c:v>4.0E7</c:v>
                </c:pt>
                <c:pt idx="41">
                  <c:v>4.1E7</c:v>
                </c:pt>
                <c:pt idx="42">
                  <c:v>4.2E7</c:v>
                </c:pt>
                <c:pt idx="43">
                  <c:v>4.3E7</c:v>
                </c:pt>
                <c:pt idx="44">
                  <c:v>4.4E7</c:v>
                </c:pt>
                <c:pt idx="45">
                  <c:v>4.5E7</c:v>
                </c:pt>
                <c:pt idx="46">
                  <c:v>4.6E7</c:v>
                </c:pt>
                <c:pt idx="47">
                  <c:v>4.7E7</c:v>
                </c:pt>
                <c:pt idx="48">
                  <c:v>4.8E7</c:v>
                </c:pt>
                <c:pt idx="49">
                  <c:v>4.9E7</c:v>
                </c:pt>
                <c:pt idx="50">
                  <c:v>5.0E7</c:v>
                </c:pt>
                <c:pt idx="51">
                  <c:v>5.1E7</c:v>
                </c:pt>
                <c:pt idx="52">
                  <c:v>5.2E7</c:v>
                </c:pt>
                <c:pt idx="53">
                  <c:v>5.3E7</c:v>
                </c:pt>
                <c:pt idx="54">
                  <c:v>5.4E7</c:v>
                </c:pt>
                <c:pt idx="55">
                  <c:v>5.5E7</c:v>
                </c:pt>
                <c:pt idx="56">
                  <c:v>5.6E7</c:v>
                </c:pt>
                <c:pt idx="57">
                  <c:v>5.7E7</c:v>
                </c:pt>
                <c:pt idx="58">
                  <c:v>5.8E7</c:v>
                </c:pt>
                <c:pt idx="59">
                  <c:v>5.9E7</c:v>
                </c:pt>
                <c:pt idx="60">
                  <c:v>6.0E7</c:v>
                </c:pt>
                <c:pt idx="61">
                  <c:v>6.1E7</c:v>
                </c:pt>
                <c:pt idx="62">
                  <c:v>6.2E7</c:v>
                </c:pt>
                <c:pt idx="63">
                  <c:v>6.3E7</c:v>
                </c:pt>
                <c:pt idx="64">
                  <c:v>6.4E7</c:v>
                </c:pt>
                <c:pt idx="65">
                  <c:v>6.5E7</c:v>
                </c:pt>
                <c:pt idx="66">
                  <c:v>6.6E7</c:v>
                </c:pt>
                <c:pt idx="67">
                  <c:v>6.7E7</c:v>
                </c:pt>
                <c:pt idx="68">
                  <c:v>6.8E7</c:v>
                </c:pt>
                <c:pt idx="69">
                  <c:v>6.9E7</c:v>
                </c:pt>
                <c:pt idx="70">
                  <c:v>7.0E7</c:v>
                </c:pt>
                <c:pt idx="71">
                  <c:v>7.1E7</c:v>
                </c:pt>
                <c:pt idx="72">
                  <c:v>7.2E7</c:v>
                </c:pt>
                <c:pt idx="73">
                  <c:v>7.3E7</c:v>
                </c:pt>
                <c:pt idx="74">
                  <c:v>7.4E7</c:v>
                </c:pt>
                <c:pt idx="75">
                  <c:v>7.5E7</c:v>
                </c:pt>
                <c:pt idx="76">
                  <c:v>7.6E7</c:v>
                </c:pt>
                <c:pt idx="77">
                  <c:v>7.7E7</c:v>
                </c:pt>
                <c:pt idx="78">
                  <c:v>7.8E7</c:v>
                </c:pt>
                <c:pt idx="79">
                  <c:v>7.9E7</c:v>
                </c:pt>
                <c:pt idx="80">
                  <c:v>8.0E7</c:v>
                </c:pt>
                <c:pt idx="81">
                  <c:v>8.1E7</c:v>
                </c:pt>
                <c:pt idx="82">
                  <c:v>8.2E7</c:v>
                </c:pt>
                <c:pt idx="83">
                  <c:v>8.3E7</c:v>
                </c:pt>
                <c:pt idx="84">
                  <c:v>8.4E7</c:v>
                </c:pt>
                <c:pt idx="85">
                  <c:v>8.5E7</c:v>
                </c:pt>
                <c:pt idx="86">
                  <c:v>8.6E7</c:v>
                </c:pt>
                <c:pt idx="87">
                  <c:v>8.7E7</c:v>
                </c:pt>
                <c:pt idx="88">
                  <c:v>8.8E7</c:v>
                </c:pt>
                <c:pt idx="89">
                  <c:v>8.9E7</c:v>
                </c:pt>
                <c:pt idx="90">
                  <c:v>9.0E7</c:v>
                </c:pt>
                <c:pt idx="91">
                  <c:v>9.1E7</c:v>
                </c:pt>
                <c:pt idx="92">
                  <c:v>9.2E7</c:v>
                </c:pt>
                <c:pt idx="93">
                  <c:v>9.3E7</c:v>
                </c:pt>
                <c:pt idx="94">
                  <c:v>9.4E7</c:v>
                </c:pt>
                <c:pt idx="95">
                  <c:v>9.5E7</c:v>
                </c:pt>
                <c:pt idx="96">
                  <c:v>9.6E7</c:v>
                </c:pt>
                <c:pt idx="97">
                  <c:v>9.7E7</c:v>
                </c:pt>
                <c:pt idx="98">
                  <c:v>9.8E7</c:v>
                </c:pt>
                <c:pt idx="99">
                  <c:v>9.9E7</c:v>
                </c:pt>
                <c:pt idx="100">
                  <c:v>1.0E8</c:v>
                </c:pt>
              </c:numCache>
            </c:numRef>
          </c:cat>
          <c:val>
            <c:numRef>
              <c:f>'Sensitivity Models'!$G$14:$G$114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143294.4463414662</c:v>
                </c:pt>
                <c:pt idx="12">
                  <c:v>841015.3803757951</c:v>
                </c:pt>
                <c:pt idx="13">
                  <c:v>1.53873631441012E6</c:v>
                </c:pt>
                <c:pt idx="14">
                  <c:v>2.23645724844445E6</c:v>
                </c:pt>
                <c:pt idx="15">
                  <c:v>2.93417818247878E6</c:v>
                </c:pt>
                <c:pt idx="16">
                  <c:v>3.63189911651311E6</c:v>
                </c:pt>
                <c:pt idx="17">
                  <c:v>4.32962005054744E6</c:v>
                </c:pt>
                <c:pt idx="18">
                  <c:v>5.02734098458177E6</c:v>
                </c:pt>
                <c:pt idx="19">
                  <c:v>5.72506191861609E6</c:v>
                </c:pt>
                <c:pt idx="20">
                  <c:v>6.42278285265042E6</c:v>
                </c:pt>
                <c:pt idx="21">
                  <c:v>7.12050378668475E6</c:v>
                </c:pt>
                <c:pt idx="22">
                  <c:v>7.81822472071908E6</c:v>
                </c:pt>
                <c:pt idx="23">
                  <c:v>8.51594565475341E6</c:v>
                </c:pt>
                <c:pt idx="24">
                  <c:v>9.21366658878774E6</c:v>
                </c:pt>
                <c:pt idx="25">
                  <c:v>9.91138752282206E6</c:v>
                </c:pt>
                <c:pt idx="26">
                  <c:v>1.06091084568564E7</c:v>
                </c:pt>
                <c:pt idx="27">
                  <c:v>1.13068293908907E7</c:v>
                </c:pt>
                <c:pt idx="28">
                  <c:v>1.2004550324925E7</c:v>
                </c:pt>
                <c:pt idx="29">
                  <c:v>1.27022712589594E7</c:v>
                </c:pt>
                <c:pt idx="30">
                  <c:v>1.33999921929937E7</c:v>
                </c:pt>
                <c:pt idx="31">
                  <c:v>1.4097713127028E7</c:v>
                </c:pt>
                <c:pt idx="32">
                  <c:v>1.47954340610624E7</c:v>
                </c:pt>
                <c:pt idx="33">
                  <c:v>1.54931549950967E7</c:v>
                </c:pt>
                <c:pt idx="34">
                  <c:v>1.6190875929131E7</c:v>
                </c:pt>
                <c:pt idx="35">
                  <c:v>1.68885968631653E7</c:v>
                </c:pt>
                <c:pt idx="36">
                  <c:v>1.75863177971997E7</c:v>
                </c:pt>
                <c:pt idx="37">
                  <c:v>1.8284038731234E7</c:v>
                </c:pt>
                <c:pt idx="38">
                  <c:v>1.89817596652683E7</c:v>
                </c:pt>
                <c:pt idx="39">
                  <c:v>1.96794805993027E7</c:v>
                </c:pt>
                <c:pt idx="40">
                  <c:v>2.0377201533337E7</c:v>
                </c:pt>
                <c:pt idx="41">
                  <c:v>2.10749224673713E7</c:v>
                </c:pt>
                <c:pt idx="42">
                  <c:v>2.17726434014056E7</c:v>
                </c:pt>
                <c:pt idx="43">
                  <c:v>2.247036433544E7</c:v>
                </c:pt>
                <c:pt idx="44">
                  <c:v>2.31680852694743E7</c:v>
                </c:pt>
                <c:pt idx="45">
                  <c:v>2.38658062035086E7</c:v>
                </c:pt>
                <c:pt idx="46">
                  <c:v>2.4563527137543E7</c:v>
                </c:pt>
                <c:pt idx="47">
                  <c:v>2.52612480715773E7</c:v>
                </c:pt>
                <c:pt idx="48">
                  <c:v>2.59589690056116E7</c:v>
                </c:pt>
                <c:pt idx="49">
                  <c:v>2.66566899396459E7</c:v>
                </c:pt>
                <c:pt idx="50">
                  <c:v>2.73544108736803E7</c:v>
                </c:pt>
                <c:pt idx="51">
                  <c:v>2.80521318077146E7</c:v>
                </c:pt>
                <c:pt idx="52">
                  <c:v>2.87498527417489E7</c:v>
                </c:pt>
                <c:pt idx="53">
                  <c:v>2.94475736757833E7</c:v>
                </c:pt>
                <c:pt idx="54">
                  <c:v>3.01452946098176E7</c:v>
                </c:pt>
                <c:pt idx="55">
                  <c:v>3.08430155438519E7</c:v>
                </c:pt>
                <c:pt idx="56">
                  <c:v>3.15407364778862E7</c:v>
                </c:pt>
                <c:pt idx="57">
                  <c:v>3.22384574119206E7</c:v>
                </c:pt>
                <c:pt idx="58">
                  <c:v>3.2936178345955E7</c:v>
                </c:pt>
                <c:pt idx="59">
                  <c:v>3.36338992799892E7</c:v>
                </c:pt>
                <c:pt idx="60">
                  <c:v>3.43316202140236E7</c:v>
                </c:pt>
                <c:pt idx="61">
                  <c:v>3.50293411480579E7</c:v>
                </c:pt>
                <c:pt idx="62">
                  <c:v>3.57270620820922E7</c:v>
                </c:pt>
                <c:pt idx="63">
                  <c:v>3.64247830161265E7</c:v>
                </c:pt>
                <c:pt idx="64">
                  <c:v>3.71225039501609E7</c:v>
                </c:pt>
                <c:pt idx="65">
                  <c:v>3.78202248841952E7</c:v>
                </c:pt>
                <c:pt idx="66">
                  <c:v>3.85179458182295E7</c:v>
                </c:pt>
                <c:pt idx="67">
                  <c:v>3.92156667522639E7</c:v>
                </c:pt>
                <c:pt idx="68">
                  <c:v>3.99133876862982E7</c:v>
                </c:pt>
                <c:pt idx="69">
                  <c:v>4.06111086203325E7</c:v>
                </c:pt>
                <c:pt idx="70">
                  <c:v>4.13088295543668E7</c:v>
                </c:pt>
                <c:pt idx="71">
                  <c:v>4.20065504884012E7</c:v>
                </c:pt>
                <c:pt idx="72">
                  <c:v>4.27042714224355E7</c:v>
                </c:pt>
                <c:pt idx="73">
                  <c:v>4.34019923564698E7</c:v>
                </c:pt>
                <c:pt idx="74">
                  <c:v>4.40997132905042E7</c:v>
                </c:pt>
                <c:pt idx="75">
                  <c:v>4.47974342245385E7</c:v>
                </c:pt>
                <c:pt idx="76">
                  <c:v>4.54951551585728E7</c:v>
                </c:pt>
                <c:pt idx="77">
                  <c:v>4.61928760926071E7</c:v>
                </c:pt>
                <c:pt idx="78">
                  <c:v>4.68905970266415E7</c:v>
                </c:pt>
                <c:pt idx="79">
                  <c:v>4.75883179606758E7</c:v>
                </c:pt>
                <c:pt idx="80">
                  <c:v>4.82860388947101E7</c:v>
                </c:pt>
                <c:pt idx="81">
                  <c:v>4.89837598287445E7</c:v>
                </c:pt>
                <c:pt idx="82">
                  <c:v>4.96814807627788E7</c:v>
                </c:pt>
                <c:pt idx="83">
                  <c:v>5.03792016968131E7</c:v>
                </c:pt>
                <c:pt idx="84">
                  <c:v>5.10769226308474E7</c:v>
                </c:pt>
                <c:pt idx="85">
                  <c:v>5.17746435648818E7</c:v>
                </c:pt>
                <c:pt idx="86">
                  <c:v>5.24723644989161E7</c:v>
                </c:pt>
                <c:pt idx="87">
                  <c:v>5.31700854329504E7</c:v>
                </c:pt>
                <c:pt idx="88">
                  <c:v>5.38678063669848E7</c:v>
                </c:pt>
                <c:pt idx="89">
                  <c:v>5.45655273010191E7</c:v>
                </c:pt>
                <c:pt idx="90">
                  <c:v>5.52632482350534E7</c:v>
                </c:pt>
                <c:pt idx="91">
                  <c:v>5.59609691690877E7</c:v>
                </c:pt>
                <c:pt idx="92">
                  <c:v>5.66586901031221E7</c:v>
                </c:pt>
                <c:pt idx="93">
                  <c:v>5.73564110371564E7</c:v>
                </c:pt>
                <c:pt idx="94">
                  <c:v>5.80541319711907E7</c:v>
                </c:pt>
                <c:pt idx="95">
                  <c:v>5.87518529052251E7</c:v>
                </c:pt>
                <c:pt idx="96">
                  <c:v>5.94495738392594E7</c:v>
                </c:pt>
                <c:pt idx="97">
                  <c:v>6.01472947732937E7</c:v>
                </c:pt>
                <c:pt idx="98">
                  <c:v>6.0845015707328E7</c:v>
                </c:pt>
                <c:pt idx="99">
                  <c:v>6.15427366413624E7</c:v>
                </c:pt>
                <c:pt idx="100">
                  <c:v>6.22404575753967E7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787576"/>
        <c:axId val="2119862712"/>
      </c:lineChart>
      <c:catAx>
        <c:axId val="2081787576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txPr>
          <a:bodyPr rot="5400000" vert="horz" anchor="ctr" anchorCtr="1"/>
          <a:lstStyle/>
          <a:p>
            <a:pPr>
              <a:defRPr/>
            </a:pPr>
            <a:endParaRPr lang="en-US"/>
          </a:p>
        </c:txPr>
        <c:crossAx val="2119862712"/>
        <c:crosses val="autoZero"/>
        <c:auto val="1"/>
        <c:lblAlgn val="ctr"/>
        <c:lblOffset val="100"/>
        <c:tickLblSkip val="5"/>
        <c:noMultiLvlLbl val="0"/>
      </c:catAx>
      <c:valAx>
        <c:axId val="2119862712"/>
        <c:scaling>
          <c:orientation val="minMax"/>
          <c:max val="1.0E8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081787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Comparison of Pref v Common Equity v ESOP 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'Sensitivity Models'!$D$13</c:f>
              <c:strCache>
                <c:ptCount val="1"/>
                <c:pt idx="0">
                  <c:v>Preferred</c:v>
                </c:pt>
              </c:strCache>
            </c:strRef>
          </c:tx>
          <c:marker>
            <c:symbol val="none"/>
          </c:marker>
          <c:cat>
            <c:numRef>
              <c:f>'Sensitivity Models'!$B$14:$B$114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1.1E7</c:v>
                </c:pt>
                <c:pt idx="12">
                  <c:v>1.2E7</c:v>
                </c:pt>
                <c:pt idx="13">
                  <c:v>1.3E7</c:v>
                </c:pt>
                <c:pt idx="14">
                  <c:v>1.4E7</c:v>
                </c:pt>
                <c:pt idx="15">
                  <c:v>1.5E7</c:v>
                </c:pt>
                <c:pt idx="16">
                  <c:v>1.6E7</c:v>
                </c:pt>
                <c:pt idx="17">
                  <c:v>1.7E7</c:v>
                </c:pt>
                <c:pt idx="18">
                  <c:v>1.8E7</c:v>
                </c:pt>
                <c:pt idx="19">
                  <c:v>1.9E7</c:v>
                </c:pt>
                <c:pt idx="20">
                  <c:v>2.0E7</c:v>
                </c:pt>
                <c:pt idx="21">
                  <c:v>2.1E7</c:v>
                </c:pt>
                <c:pt idx="22">
                  <c:v>2.2E7</c:v>
                </c:pt>
                <c:pt idx="23">
                  <c:v>2.3E7</c:v>
                </c:pt>
                <c:pt idx="24">
                  <c:v>2.4E7</c:v>
                </c:pt>
                <c:pt idx="25">
                  <c:v>2.5E7</c:v>
                </c:pt>
                <c:pt idx="26">
                  <c:v>2.6E7</c:v>
                </c:pt>
                <c:pt idx="27">
                  <c:v>2.7E7</c:v>
                </c:pt>
                <c:pt idx="28">
                  <c:v>2.8E7</c:v>
                </c:pt>
                <c:pt idx="29">
                  <c:v>2.9E7</c:v>
                </c:pt>
                <c:pt idx="30">
                  <c:v>3.0E7</c:v>
                </c:pt>
                <c:pt idx="31">
                  <c:v>3.1E7</c:v>
                </c:pt>
                <c:pt idx="32">
                  <c:v>3.2E7</c:v>
                </c:pt>
                <c:pt idx="33">
                  <c:v>3.3E7</c:v>
                </c:pt>
                <c:pt idx="34">
                  <c:v>3.4E7</c:v>
                </c:pt>
                <c:pt idx="35">
                  <c:v>3.5E7</c:v>
                </c:pt>
                <c:pt idx="36">
                  <c:v>3.6E7</c:v>
                </c:pt>
                <c:pt idx="37">
                  <c:v>3.7E7</c:v>
                </c:pt>
                <c:pt idx="38">
                  <c:v>3.8E7</c:v>
                </c:pt>
                <c:pt idx="39">
                  <c:v>3.9E7</c:v>
                </c:pt>
                <c:pt idx="40">
                  <c:v>4.0E7</c:v>
                </c:pt>
                <c:pt idx="41">
                  <c:v>4.1E7</c:v>
                </c:pt>
                <c:pt idx="42">
                  <c:v>4.2E7</c:v>
                </c:pt>
                <c:pt idx="43">
                  <c:v>4.3E7</c:v>
                </c:pt>
                <c:pt idx="44">
                  <c:v>4.4E7</c:v>
                </c:pt>
                <c:pt idx="45">
                  <c:v>4.5E7</c:v>
                </c:pt>
                <c:pt idx="46">
                  <c:v>4.6E7</c:v>
                </c:pt>
                <c:pt idx="47">
                  <c:v>4.7E7</c:v>
                </c:pt>
                <c:pt idx="48">
                  <c:v>4.8E7</c:v>
                </c:pt>
                <c:pt idx="49">
                  <c:v>4.9E7</c:v>
                </c:pt>
                <c:pt idx="50">
                  <c:v>5.0E7</c:v>
                </c:pt>
                <c:pt idx="51">
                  <c:v>5.1E7</c:v>
                </c:pt>
                <c:pt idx="52">
                  <c:v>5.2E7</c:v>
                </c:pt>
                <c:pt idx="53">
                  <c:v>5.3E7</c:v>
                </c:pt>
                <c:pt idx="54">
                  <c:v>5.4E7</c:v>
                </c:pt>
                <c:pt idx="55">
                  <c:v>5.5E7</c:v>
                </c:pt>
                <c:pt idx="56">
                  <c:v>5.6E7</c:v>
                </c:pt>
                <c:pt idx="57">
                  <c:v>5.7E7</c:v>
                </c:pt>
                <c:pt idx="58">
                  <c:v>5.8E7</c:v>
                </c:pt>
                <c:pt idx="59">
                  <c:v>5.9E7</c:v>
                </c:pt>
                <c:pt idx="60">
                  <c:v>6.0E7</c:v>
                </c:pt>
                <c:pt idx="61">
                  <c:v>6.1E7</c:v>
                </c:pt>
                <c:pt idx="62">
                  <c:v>6.2E7</c:v>
                </c:pt>
                <c:pt idx="63">
                  <c:v>6.3E7</c:v>
                </c:pt>
                <c:pt idx="64">
                  <c:v>6.4E7</c:v>
                </c:pt>
                <c:pt idx="65">
                  <c:v>6.5E7</c:v>
                </c:pt>
                <c:pt idx="66">
                  <c:v>6.6E7</c:v>
                </c:pt>
                <c:pt idx="67">
                  <c:v>6.7E7</c:v>
                </c:pt>
                <c:pt idx="68">
                  <c:v>6.8E7</c:v>
                </c:pt>
                <c:pt idx="69">
                  <c:v>6.9E7</c:v>
                </c:pt>
                <c:pt idx="70">
                  <c:v>7.0E7</c:v>
                </c:pt>
                <c:pt idx="71">
                  <c:v>7.1E7</c:v>
                </c:pt>
                <c:pt idx="72">
                  <c:v>7.2E7</c:v>
                </c:pt>
                <c:pt idx="73">
                  <c:v>7.3E7</c:v>
                </c:pt>
                <c:pt idx="74">
                  <c:v>7.4E7</c:v>
                </c:pt>
                <c:pt idx="75">
                  <c:v>7.5E7</c:v>
                </c:pt>
                <c:pt idx="76">
                  <c:v>7.6E7</c:v>
                </c:pt>
                <c:pt idx="77">
                  <c:v>7.7E7</c:v>
                </c:pt>
                <c:pt idx="78">
                  <c:v>7.8E7</c:v>
                </c:pt>
                <c:pt idx="79">
                  <c:v>7.9E7</c:v>
                </c:pt>
                <c:pt idx="80">
                  <c:v>8.0E7</c:v>
                </c:pt>
                <c:pt idx="81">
                  <c:v>8.1E7</c:v>
                </c:pt>
                <c:pt idx="82">
                  <c:v>8.2E7</c:v>
                </c:pt>
                <c:pt idx="83">
                  <c:v>8.3E7</c:v>
                </c:pt>
                <c:pt idx="84">
                  <c:v>8.4E7</c:v>
                </c:pt>
                <c:pt idx="85">
                  <c:v>8.5E7</c:v>
                </c:pt>
                <c:pt idx="86">
                  <c:v>8.6E7</c:v>
                </c:pt>
                <c:pt idx="87">
                  <c:v>8.7E7</c:v>
                </c:pt>
                <c:pt idx="88">
                  <c:v>8.8E7</c:v>
                </c:pt>
                <c:pt idx="89">
                  <c:v>8.9E7</c:v>
                </c:pt>
                <c:pt idx="90">
                  <c:v>9.0E7</c:v>
                </c:pt>
                <c:pt idx="91">
                  <c:v>9.1E7</c:v>
                </c:pt>
                <c:pt idx="92">
                  <c:v>9.2E7</c:v>
                </c:pt>
                <c:pt idx="93">
                  <c:v>9.3E7</c:v>
                </c:pt>
                <c:pt idx="94">
                  <c:v>9.4E7</c:v>
                </c:pt>
                <c:pt idx="95">
                  <c:v>9.5E7</c:v>
                </c:pt>
                <c:pt idx="96">
                  <c:v>9.6E7</c:v>
                </c:pt>
                <c:pt idx="97">
                  <c:v>9.7E7</c:v>
                </c:pt>
                <c:pt idx="98">
                  <c:v>9.8E7</c:v>
                </c:pt>
                <c:pt idx="99">
                  <c:v>9.9E7</c:v>
                </c:pt>
                <c:pt idx="100">
                  <c:v>1.0E8</c:v>
                </c:pt>
              </c:numCache>
            </c:numRef>
          </c:cat>
          <c:val>
            <c:numRef>
              <c:f>'Sensitivity Models'!$D$14:$D$114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1.08567055536585E7</c:v>
                </c:pt>
                <c:pt idx="12">
                  <c:v>1.11589846196242E7</c:v>
                </c:pt>
                <c:pt idx="13">
                  <c:v>1.14612636855899E7</c:v>
                </c:pt>
                <c:pt idx="14">
                  <c:v>1.17635427515555E7</c:v>
                </c:pt>
                <c:pt idx="15">
                  <c:v>1.20658218175212E7</c:v>
                </c:pt>
                <c:pt idx="16">
                  <c:v>1.23681008834869E7</c:v>
                </c:pt>
                <c:pt idx="17">
                  <c:v>1.26703799494526E7</c:v>
                </c:pt>
                <c:pt idx="18">
                  <c:v>1.29726590154182E7</c:v>
                </c:pt>
                <c:pt idx="19">
                  <c:v>1.32749380813839E7</c:v>
                </c:pt>
                <c:pt idx="20">
                  <c:v>1.35772171473496E7</c:v>
                </c:pt>
                <c:pt idx="21">
                  <c:v>1.38794962133152E7</c:v>
                </c:pt>
                <c:pt idx="22">
                  <c:v>1.41817752792809E7</c:v>
                </c:pt>
                <c:pt idx="23">
                  <c:v>1.44840543452466E7</c:v>
                </c:pt>
                <c:pt idx="24">
                  <c:v>1.47863334112123E7</c:v>
                </c:pt>
                <c:pt idx="25">
                  <c:v>1.50886124771779E7</c:v>
                </c:pt>
                <c:pt idx="26">
                  <c:v>1.53908915431436E7</c:v>
                </c:pt>
                <c:pt idx="27">
                  <c:v>1.56931706091093E7</c:v>
                </c:pt>
                <c:pt idx="28">
                  <c:v>1.5995449675075E7</c:v>
                </c:pt>
                <c:pt idx="29">
                  <c:v>1.62977287410406E7</c:v>
                </c:pt>
                <c:pt idx="30">
                  <c:v>1.66000078070063E7</c:v>
                </c:pt>
                <c:pt idx="31">
                  <c:v>1.6902286872972E7</c:v>
                </c:pt>
                <c:pt idx="32">
                  <c:v>1.72045659389376E7</c:v>
                </c:pt>
                <c:pt idx="33">
                  <c:v>1.75068450049033E7</c:v>
                </c:pt>
                <c:pt idx="34">
                  <c:v>1.7809124070869E7</c:v>
                </c:pt>
                <c:pt idx="35">
                  <c:v>1.81114031368347E7</c:v>
                </c:pt>
                <c:pt idx="36">
                  <c:v>1.84136822028003E7</c:v>
                </c:pt>
                <c:pt idx="37">
                  <c:v>1.8715961268766E7</c:v>
                </c:pt>
                <c:pt idx="38">
                  <c:v>1.90182403347317E7</c:v>
                </c:pt>
                <c:pt idx="39">
                  <c:v>1.93205194006973E7</c:v>
                </c:pt>
                <c:pt idx="40">
                  <c:v>1.9622798466663E7</c:v>
                </c:pt>
                <c:pt idx="41">
                  <c:v>1.99250775326287E7</c:v>
                </c:pt>
                <c:pt idx="42">
                  <c:v>2.02273565985944E7</c:v>
                </c:pt>
                <c:pt idx="43">
                  <c:v>2.052963566456E7</c:v>
                </c:pt>
                <c:pt idx="44">
                  <c:v>2.08319147305257E7</c:v>
                </c:pt>
                <c:pt idx="45">
                  <c:v>2.11341937964914E7</c:v>
                </c:pt>
                <c:pt idx="46">
                  <c:v>2.1436472862457E7</c:v>
                </c:pt>
                <c:pt idx="47">
                  <c:v>2.17387519284227E7</c:v>
                </c:pt>
                <c:pt idx="48">
                  <c:v>2.20410309943884E7</c:v>
                </c:pt>
                <c:pt idx="49">
                  <c:v>2.23433100603541E7</c:v>
                </c:pt>
                <c:pt idx="50">
                  <c:v>2.26455891263197E7</c:v>
                </c:pt>
                <c:pt idx="51">
                  <c:v>2.29478681922854E7</c:v>
                </c:pt>
                <c:pt idx="52">
                  <c:v>2.32501472582511E7</c:v>
                </c:pt>
                <c:pt idx="53">
                  <c:v>2.35524263242167E7</c:v>
                </c:pt>
                <c:pt idx="54">
                  <c:v>2.38547053901824E7</c:v>
                </c:pt>
                <c:pt idx="55">
                  <c:v>2.41569844561481E7</c:v>
                </c:pt>
                <c:pt idx="56">
                  <c:v>2.44592635221138E7</c:v>
                </c:pt>
                <c:pt idx="57">
                  <c:v>2.47615425880794E7</c:v>
                </c:pt>
                <c:pt idx="58">
                  <c:v>2.50638216540451E7</c:v>
                </c:pt>
                <c:pt idx="59">
                  <c:v>2.53661007200108E7</c:v>
                </c:pt>
                <c:pt idx="60">
                  <c:v>2.56683797859764E7</c:v>
                </c:pt>
                <c:pt idx="61">
                  <c:v>2.59706588519421E7</c:v>
                </c:pt>
                <c:pt idx="62">
                  <c:v>2.62729379179078E7</c:v>
                </c:pt>
                <c:pt idx="63">
                  <c:v>2.65752169838735E7</c:v>
                </c:pt>
                <c:pt idx="64">
                  <c:v>2.68774960498391E7</c:v>
                </c:pt>
                <c:pt idx="65">
                  <c:v>2.71797751158048E7</c:v>
                </c:pt>
                <c:pt idx="66">
                  <c:v>2.74820541817705E7</c:v>
                </c:pt>
                <c:pt idx="67">
                  <c:v>2.77843332477361E7</c:v>
                </c:pt>
                <c:pt idx="68">
                  <c:v>2.80866123137018E7</c:v>
                </c:pt>
                <c:pt idx="69">
                  <c:v>2.83888913796675E7</c:v>
                </c:pt>
                <c:pt idx="70">
                  <c:v>2.86911704456332E7</c:v>
                </c:pt>
                <c:pt idx="71">
                  <c:v>2.89934495115988E7</c:v>
                </c:pt>
                <c:pt idx="72">
                  <c:v>2.92957285775645E7</c:v>
                </c:pt>
                <c:pt idx="73">
                  <c:v>2.95980076435302E7</c:v>
                </c:pt>
                <c:pt idx="74">
                  <c:v>2.99002867094958E7</c:v>
                </c:pt>
                <c:pt idx="75">
                  <c:v>3.02025657754615E7</c:v>
                </c:pt>
                <c:pt idx="76">
                  <c:v>3.05048448414272E7</c:v>
                </c:pt>
                <c:pt idx="77">
                  <c:v>3.08071239073929E7</c:v>
                </c:pt>
                <c:pt idx="78">
                  <c:v>3.11094029733585E7</c:v>
                </c:pt>
                <c:pt idx="79">
                  <c:v>3.14116820393242E7</c:v>
                </c:pt>
                <c:pt idx="80">
                  <c:v>3.17139611052899E7</c:v>
                </c:pt>
                <c:pt idx="81">
                  <c:v>3.20162401712555E7</c:v>
                </c:pt>
                <c:pt idx="82">
                  <c:v>3.23185192372212E7</c:v>
                </c:pt>
                <c:pt idx="83">
                  <c:v>3.26207983031869E7</c:v>
                </c:pt>
                <c:pt idx="84">
                  <c:v>3.29230773691526E7</c:v>
                </c:pt>
                <c:pt idx="85">
                  <c:v>3.32253564351182E7</c:v>
                </c:pt>
                <c:pt idx="86">
                  <c:v>3.35276355010839E7</c:v>
                </c:pt>
                <c:pt idx="87">
                  <c:v>3.38299145670496E7</c:v>
                </c:pt>
                <c:pt idx="88">
                  <c:v>3.41321936330152E7</c:v>
                </c:pt>
                <c:pt idx="89">
                  <c:v>3.44344726989809E7</c:v>
                </c:pt>
                <c:pt idx="90">
                  <c:v>3.47367517649466E7</c:v>
                </c:pt>
                <c:pt idx="91">
                  <c:v>3.50390308309123E7</c:v>
                </c:pt>
                <c:pt idx="92">
                  <c:v>3.53413098968779E7</c:v>
                </c:pt>
                <c:pt idx="93">
                  <c:v>3.56435889628436E7</c:v>
                </c:pt>
                <c:pt idx="94">
                  <c:v>3.59458680288093E7</c:v>
                </c:pt>
                <c:pt idx="95">
                  <c:v>3.62481470947749E7</c:v>
                </c:pt>
                <c:pt idx="96">
                  <c:v>3.65504261607406E7</c:v>
                </c:pt>
                <c:pt idx="97">
                  <c:v>3.68527052267063E7</c:v>
                </c:pt>
                <c:pt idx="98">
                  <c:v>3.7154984292672E7</c:v>
                </c:pt>
                <c:pt idx="99">
                  <c:v>3.74572633586376E7</c:v>
                </c:pt>
                <c:pt idx="100">
                  <c:v>3.77595424246033E7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'Sensitivity Models'!$F$13</c:f>
              <c:strCache>
                <c:ptCount val="1"/>
                <c:pt idx="0">
                  <c:v>Common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'Sensitivity Models'!$B$14:$B$114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1.1E7</c:v>
                </c:pt>
                <c:pt idx="12">
                  <c:v>1.2E7</c:v>
                </c:pt>
                <c:pt idx="13">
                  <c:v>1.3E7</c:v>
                </c:pt>
                <c:pt idx="14">
                  <c:v>1.4E7</c:v>
                </c:pt>
                <c:pt idx="15">
                  <c:v>1.5E7</c:v>
                </c:pt>
                <c:pt idx="16">
                  <c:v>1.6E7</c:v>
                </c:pt>
                <c:pt idx="17">
                  <c:v>1.7E7</c:v>
                </c:pt>
                <c:pt idx="18">
                  <c:v>1.8E7</c:v>
                </c:pt>
                <c:pt idx="19">
                  <c:v>1.9E7</c:v>
                </c:pt>
                <c:pt idx="20">
                  <c:v>2.0E7</c:v>
                </c:pt>
                <c:pt idx="21">
                  <c:v>2.1E7</c:v>
                </c:pt>
                <c:pt idx="22">
                  <c:v>2.2E7</c:v>
                </c:pt>
                <c:pt idx="23">
                  <c:v>2.3E7</c:v>
                </c:pt>
                <c:pt idx="24">
                  <c:v>2.4E7</c:v>
                </c:pt>
                <c:pt idx="25">
                  <c:v>2.5E7</c:v>
                </c:pt>
                <c:pt idx="26">
                  <c:v>2.6E7</c:v>
                </c:pt>
                <c:pt idx="27">
                  <c:v>2.7E7</c:v>
                </c:pt>
                <c:pt idx="28">
                  <c:v>2.8E7</c:v>
                </c:pt>
                <c:pt idx="29">
                  <c:v>2.9E7</c:v>
                </c:pt>
                <c:pt idx="30">
                  <c:v>3.0E7</c:v>
                </c:pt>
                <c:pt idx="31">
                  <c:v>3.1E7</c:v>
                </c:pt>
                <c:pt idx="32">
                  <c:v>3.2E7</c:v>
                </c:pt>
                <c:pt idx="33">
                  <c:v>3.3E7</c:v>
                </c:pt>
                <c:pt idx="34">
                  <c:v>3.4E7</c:v>
                </c:pt>
                <c:pt idx="35">
                  <c:v>3.5E7</c:v>
                </c:pt>
                <c:pt idx="36">
                  <c:v>3.6E7</c:v>
                </c:pt>
                <c:pt idx="37">
                  <c:v>3.7E7</c:v>
                </c:pt>
                <c:pt idx="38">
                  <c:v>3.8E7</c:v>
                </c:pt>
                <c:pt idx="39">
                  <c:v>3.9E7</c:v>
                </c:pt>
                <c:pt idx="40">
                  <c:v>4.0E7</c:v>
                </c:pt>
                <c:pt idx="41">
                  <c:v>4.1E7</c:v>
                </c:pt>
                <c:pt idx="42">
                  <c:v>4.2E7</c:v>
                </c:pt>
                <c:pt idx="43">
                  <c:v>4.3E7</c:v>
                </c:pt>
                <c:pt idx="44">
                  <c:v>4.4E7</c:v>
                </c:pt>
                <c:pt idx="45">
                  <c:v>4.5E7</c:v>
                </c:pt>
                <c:pt idx="46">
                  <c:v>4.6E7</c:v>
                </c:pt>
                <c:pt idx="47">
                  <c:v>4.7E7</c:v>
                </c:pt>
                <c:pt idx="48">
                  <c:v>4.8E7</c:v>
                </c:pt>
                <c:pt idx="49">
                  <c:v>4.9E7</c:v>
                </c:pt>
                <c:pt idx="50">
                  <c:v>5.0E7</c:v>
                </c:pt>
                <c:pt idx="51">
                  <c:v>5.1E7</c:v>
                </c:pt>
                <c:pt idx="52">
                  <c:v>5.2E7</c:v>
                </c:pt>
                <c:pt idx="53">
                  <c:v>5.3E7</c:v>
                </c:pt>
                <c:pt idx="54">
                  <c:v>5.4E7</c:v>
                </c:pt>
                <c:pt idx="55">
                  <c:v>5.5E7</c:v>
                </c:pt>
                <c:pt idx="56">
                  <c:v>5.6E7</c:v>
                </c:pt>
                <c:pt idx="57">
                  <c:v>5.7E7</c:v>
                </c:pt>
                <c:pt idx="58">
                  <c:v>5.8E7</c:v>
                </c:pt>
                <c:pt idx="59">
                  <c:v>5.9E7</c:v>
                </c:pt>
                <c:pt idx="60">
                  <c:v>6.0E7</c:v>
                </c:pt>
                <c:pt idx="61">
                  <c:v>6.1E7</c:v>
                </c:pt>
                <c:pt idx="62">
                  <c:v>6.2E7</c:v>
                </c:pt>
                <c:pt idx="63">
                  <c:v>6.3E7</c:v>
                </c:pt>
                <c:pt idx="64">
                  <c:v>6.4E7</c:v>
                </c:pt>
                <c:pt idx="65">
                  <c:v>6.5E7</c:v>
                </c:pt>
                <c:pt idx="66">
                  <c:v>6.6E7</c:v>
                </c:pt>
                <c:pt idx="67">
                  <c:v>6.7E7</c:v>
                </c:pt>
                <c:pt idx="68">
                  <c:v>6.8E7</c:v>
                </c:pt>
                <c:pt idx="69">
                  <c:v>6.9E7</c:v>
                </c:pt>
                <c:pt idx="70">
                  <c:v>7.0E7</c:v>
                </c:pt>
                <c:pt idx="71">
                  <c:v>7.1E7</c:v>
                </c:pt>
                <c:pt idx="72">
                  <c:v>7.2E7</c:v>
                </c:pt>
                <c:pt idx="73">
                  <c:v>7.3E7</c:v>
                </c:pt>
                <c:pt idx="74">
                  <c:v>7.4E7</c:v>
                </c:pt>
                <c:pt idx="75">
                  <c:v>7.5E7</c:v>
                </c:pt>
                <c:pt idx="76">
                  <c:v>7.6E7</c:v>
                </c:pt>
                <c:pt idx="77">
                  <c:v>7.7E7</c:v>
                </c:pt>
                <c:pt idx="78">
                  <c:v>7.8E7</c:v>
                </c:pt>
                <c:pt idx="79">
                  <c:v>7.9E7</c:v>
                </c:pt>
                <c:pt idx="80">
                  <c:v>8.0E7</c:v>
                </c:pt>
                <c:pt idx="81">
                  <c:v>8.1E7</c:v>
                </c:pt>
                <c:pt idx="82">
                  <c:v>8.2E7</c:v>
                </c:pt>
                <c:pt idx="83">
                  <c:v>8.3E7</c:v>
                </c:pt>
                <c:pt idx="84">
                  <c:v>8.4E7</c:v>
                </c:pt>
                <c:pt idx="85">
                  <c:v>8.5E7</c:v>
                </c:pt>
                <c:pt idx="86">
                  <c:v>8.6E7</c:v>
                </c:pt>
                <c:pt idx="87">
                  <c:v>8.7E7</c:v>
                </c:pt>
                <c:pt idx="88">
                  <c:v>8.8E7</c:v>
                </c:pt>
                <c:pt idx="89">
                  <c:v>8.9E7</c:v>
                </c:pt>
                <c:pt idx="90">
                  <c:v>9.0E7</c:v>
                </c:pt>
                <c:pt idx="91">
                  <c:v>9.1E7</c:v>
                </c:pt>
                <c:pt idx="92">
                  <c:v>9.2E7</c:v>
                </c:pt>
                <c:pt idx="93">
                  <c:v>9.3E7</c:v>
                </c:pt>
                <c:pt idx="94">
                  <c:v>9.4E7</c:v>
                </c:pt>
                <c:pt idx="95">
                  <c:v>9.5E7</c:v>
                </c:pt>
                <c:pt idx="96">
                  <c:v>9.6E7</c:v>
                </c:pt>
                <c:pt idx="97">
                  <c:v>9.7E7</c:v>
                </c:pt>
                <c:pt idx="98">
                  <c:v>9.8E7</c:v>
                </c:pt>
                <c:pt idx="99">
                  <c:v>9.9E7</c:v>
                </c:pt>
                <c:pt idx="100">
                  <c:v>1.0E8</c:v>
                </c:pt>
              </c:numCache>
            </c:numRef>
          </c:cat>
          <c:val>
            <c:numRef>
              <c:f>'Sensitivity Models'!$F$14:$F$114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133358.2421116992</c:v>
                </c:pt>
                <c:pt idx="12">
                  <c:v>782698.391873144</c:v>
                </c:pt>
                <c:pt idx="13">
                  <c:v>1.43203854163459E6</c:v>
                </c:pt>
                <c:pt idx="14">
                  <c:v>2.08137869139603E6</c:v>
                </c:pt>
                <c:pt idx="15">
                  <c:v>2.73071884115748E6</c:v>
                </c:pt>
                <c:pt idx="16">
                  <c:v>3.38005899091892E6</c:v>
                </c:pt>
                <c:pt idx="17">
                  <c:v>4.02939914068036E6</c:v>
                </c:pt>
                <c:pt idx="18">
                  <c:v>4.67873929044181E6</c:v>
                </c:pt>
                <c:pt idx="19">
                  <c:v>5.32807944020325E6</c:v>
                </c:pt>
                <c:pt idx="20">
                  <c:v>5.9774195899647E6</c:v>
                </c:pt>
                <c:pt idx="21">
                  <c:v>6.62675973972614E6</c:v>
                </c:pt>
                <c:pt idx="22">
                  <c:v>7.27609988948759E6</c:v>
                </c:pt>
                <c:pt idx="23">
                  <c:v>7.92544003924903E6</c:v>
                </c:pt>
                <c:pt idx="24">
                  <c:v>8.57478018901048E6</c:v>
                </c:pt>
                <c:pt idx="25">
                  <c:v>9.22412033877192E6</c:v>
                </c:pt>
                <c:pt idx="26">
                  <c:v>9.87346048853337E6</c:v>
                </c:pt>
                <c:pt idx="27">
                  <c:v>1.05228006382948E7</c:v>
                </c:pt>
                <c:pt idx="28">
                  <c:v>1.11721407880563E7</c:v>
                </c:pt>
                <c:pt idx="29">
                  <c:v>1.18214809378177E7</c:v>
                </c:pt>
                <c:pt idx="30">
                  <c:v>1.24708210875791E7</c:v>
                </c:pt>
                <c:pt idx="31">
                  <c:v>1.31201612373406E7</c:v>
                </c:pt>
                <c:pt idx="32">
                  <c:v>1.3769501387102E7</c:v>
                </c:pt>
                <c:pt idx="33">
                  <c:v>1.44188415368635E7</c:v>
                </c:pt>
                <c:pt idx="34">
                  <c:v>1.50681816866249E7</c:v>
                </c:pt>
                <c:pt idx="35">
                  <c:v>1.57175218363864E7</c:v>
                </c:pt>
                <c:pt idx="36">
                  <c:v>1.63668619861478E7</c:v>
                </c:pt>
                <c:pt idx="37">
                  <c:v>1.70162021359093E7</c:v>
                </c:pt>
                <c:pt idx="38">
                  <c:v>1.76655422856707E7</c:v>
                </c:pt>
                <c:pt idx="39">
                  <c:v>1.83148824354321E7</c:v>
                </c:pt>
                <c:pt idx="40">
                  <c:v>1.89642225851936E7</c:v>
                </c:pt>
                <c:pt idx="41">
                  <c:v>1.9613562734955E7</c:v>
                </c:pt>
                <c:pt idx="42">
                  <c:v>2.02629028847165E7</c:v>
                </c:pt>
                <c:pt idx="43">
                  <c:v>2.09122430344779E7</c:v>
                </c:pt>
                <c:pt idx="44">
                  <c:v>2.15615831842394E7</c:v>
                </c:pt>
                <c:pt idx="45">
                  <c:v>2.22109233340008E7</c:v>
                </c:pt>
                <c:pt idx="46">
                  <c:v>2.28602634837623E7</c:v>
                </c:pt>
                <c:pt idx="47">
                  <c:v>2.35096036335237E7</c:v>
                </c:pt>
                <c:pt idx="48">
                  <c:v>2.41589437832851E7</c:v>
                </c:pt>
                <c:pt idx="49">
                  <c:v>2.48082839330466E7</c:v>
                </c:pt>
                <c:pt idx="50">
                  <c:v>2.5457624082808E7</c:v>
                </c:pt>
                <c:pt idx="51">
                  <c:v>2.61069642325695E7</c:v>
                </c:pt>
                <c:pt idx="52">
                  <c:v>2.67563043823309E7</c:v>
                </c:pt>
                <c:pt idx="53">
                  <c:v>2.74056445320924E7</c:v>
                </c:pt>
                <c:pt idx="54">
                  <c:v>2.80549846818538E7</c:v>
                </c:pt>
                <c:pt idx="55">
                  <c:v>2.87043248316153E7</c:v>
                </c:pt>
                <c:pt idx="56">
                  <c:v>2.93536649813767E7</c:v>
                </c:pt>
                <c:pt idx="57">
                  <c:v>3.00030051311382E7</c:v>
                </c:pt>
                <c:pt idx="58">
                  <c:v>3.06523452808996E7</c:v>
                </c:pt>
                <c:pt idx="59">
                  <c:v>3.1301685430661E7</c:v>
                </c:pt>
                <c:pt idx="60">
                  <c:v>3.19510255804225E7</c:v>
                </c:pt>
                <c:pt idx="61">
                  <c:v>3.26003657301839E7</c:v>
                </c:pt>
                <c:pt idx="62">
                  <c:v>3.32497058799454E7</c:v>
                </c:pt>
                <c:pt idx="63">
                  <c:v>3.38990460297068E7</c:v>
                </c:pt>
                <c:pt idx="64">
                  <c:v>3.45483861794683E7</c:v>
                </c:pt>
                <c:pt idx="65">
                  <c:v>3.51977263292297E7</c:v>
                </c:pt>
                <c:pt idx="66">
                  <c:v>3.58470664789911E7</c:v>
                </c:pt>
                <c:pt idx="67">
                  <c:v>3.64964066287526E7</c:v>
                </c:pt>
                <c:pt idx="68">
                  <c:v>3.7145746778514E7</c:v>
                </c:pt>
                <c:pt idx="69">
                  <c:v>3.77950869282755E7</c:v>
                </c:pt>
                <c:pt idx="70">
                  <c:v>3.84444270780369E7</c:v>
                </c:pt>
                <c:pt idx="71">
                  <c:v>3.90937672277984E7</c:v>
                </c:pt>
                <c:pt idx="72">
                  <c:v>3.97431073775598E7</c:v>
                </c:pt>
                <c:pt idx="73">
                  <c:v>4.03924475273213E7</c:v>
                </c:pt>
                <c:pt idx="74">
                  <c:v>4.10417876770827E7</c:v>
                </c:pt>
                <c:pt idx="75">
                  <c:v>4.16911278268442E7</c:v>
                </c:pt>
                <c:pt idx="76">
                  <c:v>4.23404679766056E7</c:v>
                </c:pt>
                <c:pt idx="77">
                  <c:v>4.2989808126367E7</c:v>
                </c:pt>
                <c:pt idx="78">
                  <c:v>4.36391482761285E7</c:v>
                </c:pt>
                <c:pt idx="79">
                  <c:v>4.42884884258899E7</c:v>
                </c:pt>
                <c:pt idx="80">
                  <c:v>4.49378285756514E7</c:v>
                </c:pt>
                <c:pt idx="81">
                  <c:v>4.55871687254128E7</c:v>
                </c:pt>
                <c:pt idx="82">
                  <c:v>4.62365088751743E7</c:v>
                </c:pt>
                <c:pt idx="83">
                  <c:v>4.68858490249357E7</c:v>
                </c:pt>
                <c:pt idx="84">
                  <c:v>4.75351891746971E7</c:v>
                </c:pt>
                <c:pt idx="85">
                  <c:v>4.81845293244586E7</c:v>
                </c:pt>
                <c:pt idx="86">
                  <c:v>4.883386947422E7</c:v>
                </c:pt>
                <c:pt idx="87">
                  <c:v>4.94832096239815E7</c:v>
                </c:pt>
                <c:pt idx="88">
                  <c:v>5.01325497737429E7</c:v>
                </c:pt>
                <c:pt idx="89">
                  <c:v>5.07818899235044E7</c:v>
                </c:pt>
                <c:pt idx="90">
                  <c:v>5.14312300732658E7</c:v>
                </c:pt>
                <c:pt idx="91">
                  <c:v>5.20805702230273E7</c:v>
                </c:pt>
                <c:pt idx="92">
                  <c:v>5.27299103727887E7</c:v>
                </c:pt>
                <c:pt idx="93">
                  <c:v>5.33792505225501E7</c:v>
                </c:pt>
                <c:pt idx="94">
                  <c:v>5.40285906723116E7</c:v>
                </c:pt>
                <c:pt idx="95">
                  <c:v>5.4677930822073E7</c:v>
                </c:pt>
                <c:pt idx="96">
                  <c:v>5.53272709718345E7</c:v>
                </c:pt>
                <c:pt idx="97">
                  <c:v>5.59766111215959E7</c:v>
                </c:pt>
                <c:pt idx="98">
                  <c:v>5.66259512713574E7</c:v>
                </c:pt>
                <c:pt idx="99">
                  <c:v>5.72752914211188E7</c:v>
                </c:pt>
                <c:pt idx="100">
                  <c:v>5.79246315708803E7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'Sensitivity Models'!$E$13</c:f>
              <c:strCache>
                <c:ptCount val="1"/>
                <c:pt idx="0">
                  <c:v>ESOP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'Sensitivity Models'!$B$14:$B$114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1.1E7</c:v>
                </c:pt>
                <c:pt idx="12">
                  <c:v>1.2E7</c:v>
                </c:pt>
                <c:pt idx="13">
                  <c:v>1.3E7</c:v>
                </c:pt>
                <c:pt idx="14">
                  <c:v>1.4E7</c:v>
                </c:pt>
                <c:pt idx="15">
                  <c:v>1.5E7</c:v>
                </c:pt>
                <c:pt idx="16">
                  <c:v>1.6E7</c:v>
                </c:pt>
                <c:pt idx="17">
                  <c:v>1.7E7</c:v>
                </c:pt>
                <c:pt idx="18">
                  <c:v>1.8E7</c:v>
                </c:pt>
                <c:pt idx="19">
                  <c:v>1.9E7</c:v>
                </c:pt>
                <c:pt idx="20">
                  <c:v>2.0E7</c:v>
                </c:pt>
                <c:pt idx="21">
                  <c:v>2.1E7</c:v>
                </c:pt>
                <c:pt idx="22">
                  <c:v>2.2E7</c:v>
                </c:pt>
                <c:pt idx="23">
                  <c:v>2.3E7</c:v>
                </c:pt>
                <c:pt idx="24">
                  <c:v>2.4E7</c:v>
                </c:pt>
                <c:pt idx="25">
                  <c:v>2.5E7</c:v>
                </c:pt>
                <c:pt idx="26">
                  <c:v>2.6E7</c:v>
                </c:pt>
                <c:pt idx="27">
                  <c:v>2.7E7</c:v>
                </c:pt>
                <c:pt idx="28">
                  <c:v>2.8E7</c:v>
                </c:pt>
                <c:pt idx="29">
                  <c:v>2.9E7</c:v>
                </c:pt>
                <c:pt idx="30">
                  <c:v>3.0E7</c:v>
                </c:pt>
                <c:pt idx="31">
                  <c:v>3.1E7</c:v>
                </c:pt>
                <c:pt idx="32">
                  <c:v>3.2E7</c:v>
                </c:pt>
                <c:pt idx="33">
                  <c:v>3.3E7</c:v>
                </c:pt>
                <c:pt idx="34">
                  <c:v>3.4E7</c:v>
                </c:pt>
                <c:pt idx="35">
                  <c:v>3.5E7</c:v>
                </c:pt>
                <c:pt idx="36">
                  <c:v>3.6E7</c:v>
                </c:pt>
                <c:pt idx="37">
                  <c:v>3.7E7</c:v>
                </c:pt>
                <c:pt idx="38">
                  <c:v>3.8E7</c:v>
                </c:pt>
                <c:pt idx="39">
                  <c:v>3.9E7</c:v>
                </c:pt>
                <c:pt idx="40">
                  <c:v>4.0E7</c:v>
                </c:pt>
                <c:pt idx="41">
                  <c:v>4.1E7</c:v>
                </c:pt>
                <c:pt idx="42">
                  <c:v>4.2E7</c:v>
                </c:pt>
                <c:pt idx="43">
                  <c:v>4.3E7</c:v>
                </c:pt>
                <c:pt idx="44">
                  <c:v>4.4E7</c:v>
                </c:pt>
                <c:pt idx="45">
                  <c:v>4.5E7</c:v>
                </c:pt>
                <c:pt idx="46">
                  <c:v>4.6E7</c:v>
                </c:pt>
                <c:pt idx="47">
                  <c:v>4.7E7</c:v>
                </c:pt>
                <c:pt idx="48">
                  <c:v>4.8E7</c:v>
                </c:pt>
                <c:pt idx="49">
                  <c:v>4.9E7</c:v>
                </c:pt>
                <c:pt idx="50">
                  <c:v>5.0E7</c:v>
                </c:pt>
                <c:pt idx="51">
                  <c:v>5.1E7</c:v>
                </c:pt>
                <c:pt idx="52">
                  <c:v>5.2E7</c:v>
                </c:pt>
                <c:pt idx="53">
                  <c:v>5.3E7</c:v>
                </c:pt>
                <c:pt idx="54">
                  <c:v>5.4E7</c:v>
                </c:pt>
                <c:pt idx="55">
                  <c:v>5.5E7</c:v>
                </c:pt>
                <c:pt idx="56">
                  <c:v>5.6E7</c:v>
                </c:pt>
                <c:pt idx="57">
                  <c:v>5.7E7</c:v>
                </c:pt>
                <c:pt idx="58">
                  <c:v>5.8E7</c:v>
                </c:pt>
                <c:pt idx="59">
                  <c:v>5.9E7</c:v>
                </c:pt>
                <c:pt idx="60">
                  <c:v>6.0E7</c:v>
                </c:pt>
                <c:pt idx="61">
                  <c:v>6.1E7</c:v>
                </c:pt>
                <c:pt idx="62">
                  <c:v>6.2E7</c:v>
                </c:pt>
                <c:pt idx="63">
                  <c:v>6.3E7</c:v>
                </c:pt>
                <c:pt idx="64">
                  <c:v>6.4E7</c:v>
                </c:pt>
                <c:pt idx="65">
                  <c:v>6.5E7</c:v>
                </c:pt>
                <c:pt idx="66">
                  <c:v>6.6E7</c:v>
                </c:pt>
                <c:pt idx="67">
                  <c:v>6.7E7</c:v>
                </c:pt>
                <c:pt idx="68">
                  <c:v>6.8E7</c:v>
                </c:pt>
                <c:pt idx="69">
                  <c:v>6.9E7</c:v>
                </c:pt>
                <c:pt idx="70">
                  <c:v>7.0E7</c:v>
                </c:pt>
                <c:pt idx="71">
                  <c:v>7.1E7</c:v>
                </c:pt>
                <c:pt idx="72">
                  <c:v>7.2E7</c:v>
                </c:pt>
                <c:pt idx="73">
                  <c:v>7.3E7</c:v>
                </c:pt>
                <c:pt idx="74">
                  <c:v>7.4E7</c:v>
                </c:pt>
                <c:pt idx="75">
                  <c:v>7.5E7</c:v>
                </c:pt>
                <c:pt idx="76">
                  <c:v>7.6E7</c:v>
                </c:pt>
                <c:pt idx="77">
                  <c:v>7.7E7</c:v>
                </c:pt>
                <c:pt idx="78">
                  <c:v>7.8E7</c:v>
                </c:pt>
                <c:pt idx="79">
                  <c:v>7.9E7</c:v>
                </c:pt>
                <c:pt idx="80">
                  <c:v>8.0E7</c:v>
                </c:pt>
                <c:pt idx="81">
                  <c:v>8.1E7</c:v>
                </c:pt>
                <c:pt idx="82">
                  <c:v>8.2E7</c:v>
                </c:pt>
                <c:pt idx="83">
                  <c:v>8.3E7</c:v>
                </c:pt>
                <c:pt idx="84">
                  <c:v>8.4E7</c:v>
                </c:pt>
                <c:pt idx="85">
                  <c:v>8.5E7</c:v>
                </c:pt>
                <c:pt idx="86">
                  <c:v>8.6E7</c:v>
                </c:pt>
                <c:pt idx="87">
                  <c:v>8.7E7</c:v>
                </c:pt>
                <c:pt idx="88">
                  <c:v>8.8E7</c:v>
                </c:pt>
                <c:pt idx="89">
                  <c:v>8.9E7</c:v>
                </c:pt>
                <c:pt idx="90">
                  <c:v>9.0E7</c:v>
                </c:pt>
                <c:pt idx="91">
                  <c:v>9.1E7</c:v>
                </c:pt>
                <c:pt idx="92">
                  <c:v>9.2E7</c:v>
                </c:pt>
                <c:pt idx="93">
                  <c:v>9.3E7</c:v>
                </c:pt>
                <c:pt idx="94">
                  <c:v>9.4E7</c:v>
                </c:pt>
                <c:pt idx="95">
                  <c:v>9.5E7</c:v>
                </c:pt>
                <c:pt idx="96">
                  <c:v>9.6E7</c:v>
                </c:pt>
                <c:pt idx="97">
                  <c:v>9.7E7</c:v>
                </c:pt>
                <c:pt idx="98">
                  <c:v>9.8E7</c:v>
                </c:pt>
                <c:pt idx="99">
                  <c:v>9.9E7</c:v>
                </c:pt>
                <c:pt idx="100">
                  <c:v>1.0E8</c:v>
                </c:pt>
              </c:numCache>
            </c:numRef>
          </c:cat>
          <c:val>
            <c:numRef>
              <c:f>'Sensitivity Models'!$E$14:$E$114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9936.204229766912</c:v>
                </c:pt>
                <c:pt idx="12">
                  <c:v>58316.98850265086</c:v>
                </c:pt>
                <c:pt idx="13">
                  <c:v>106697.7727755347</c:v>
                </c:pt>
                <c:pt idx="14">
                  <c:v>155078.5570484186</c:v>
                </c:pt>
                <c:pt idx="15">
                  <c:v>203459.3413213026</c:v>
                </c:pt>
                <c:pt idx="16">
                  <c:v>251840.1255941866</c:v>
                </c:pt>
                <c:pt idx="17">
                  <c:v>300220.9098670704</c:v>
                </c:pt>
                <c:pt idx="18">
                  <c:v>348601.6941399543</c:v>
                </c:pt>
                <c:pt idx="19">
                  <c:v>396982.4784128382</c:v>
                </c:pt>
                <c:pt idx="20">
                  <c:v>445363.2626857222</c:v>
                </c:pt>
                <c:pt idx="21">
                  <c:v>493744.0469586062</c:v>
                </c:pt>
                <c:pt idx="22">
                  <c:v>542124.83123149</c:v>
                </c:pt>
                <c:pt idx="23">
                  <c:v>590505.615504374</c:v>
                </c:pt>
                <c:pt idx="24">
                  <c:v>638886.3997772579</c:v>
                </c:pt>
                <c:pt idx="25">
                  <c:v>687267.1840501417</c:v>
                </c:pt>
                <c:pt idx="26">
                  <c:v>735647.9683230257</c:v>
                </c:pt>
                <c:pt idx="27">
                  <c:v>784028.7525959096</c:v>
                </c:pt>
                <c:pt idx="28">
                  <c:v>832409.5368687935</c:v>
                </c:pt>
                <c:pt idx="29">
                  <c:v>880790.3211416774</c:v>
                </c:pt>
                <c:pt idx="30">
                  <c:v>929171.1054145615</c:v>
                </c:pt>
                <c:pt idx="31">
                  <c:v>977551.8896874453</c:v>
                </c:pt>
                <c:pt idx="32">
                  <c:v>1.02593267396033E6</c:v>
                </c:pt>
                <c:pt idx="33">
                  <c:v>1.07431345823321E6</c:v>
                </c:pt>
                <c:pt idx="34">
                  <c:v>1.1226942425061E6</c:v>
                </c:pt>
                <c:pt idx="35">
                  <c:v>1.17107502677898E6</c:v>
                </c:pt>
                <c:pt idx="36">
                  <c:v>1.21945581105186E6</c:v>
                </c:pt>
                <c:pt idx="37">
                  <c:v>1.26783659532475E6</c:v>
                </c:pt>
                <c:pt idx="38">
                  <c:v>1.31621737959763E6</c:v>
                </c:pt>
                <c:pt idx="39">
                  <c:v>1.36459816387052E6</c:v>
                </c:pt>
                <c:pt idx="40">
                  <c:v>1.4129789481434E6</c:v>
                </c:pt>
                <c:pt idx="41">
                  <c:v>1.46135973241628E6</c:v>
                </c:pt>
                <c:pt idx="42">
                  <c:v>1.50974051668917E6</c:v>
                </c:pt>
                <c:pt idx="43">
                  <c:v>1.55812130096205E6</c:v>
                </c:pt>
                <c:pt idx="44">
                  <c:v>1.60650208523494E6</c:v>
                </c:pt>
                <c:pt idx="45">
                  <c:v>1.65488286950782E6</c:v>
                </c:pt>
                <c:pt idx="46">
                  <c:v>1.7032636537807E6</c:v>
                </c:pt>
                <c:pt idx="47">
                  <c:v>1.75164443805359E6</c:v>
                </c:pt>
                <c:pt idx="48">
                  <c:v>1.80002522232647E6</c:v>
                </c:pt>
                <c:pt idx="49">
                  <c:v>1.84840600659936E6</c:v>
                </c:pt>
                <c:pt idx="50">
                  <c:v>1.89678679087224E6</c:v>
                </c:pt>
                <c:pt idx="51">
                  <c:v>1.94516757514512E6</c:v>
                </c:pt>
                <c:pt idx="52">
                  <c:v>1.99354835941801E6</c:v>
                </c:pt>
                <c:pt idx="53">
                  <c:v>2.04192914369089E6</c:v>
                </c:pt>
                <c:pt idx="54">
                  <c:v>2.09030992796378E6</c:v>
                </c:pt>
                <c:pt idx="55">
                  <c:v>2.13869071223666E6</c:v>
                </c:pt>
                <c:pt idx="56">
                  <c:v>2.18707149650954E6</c:v>
                </c:pt>
                <c:pt idx="57">
                  <c:v>2.23545228078243E6</c:v>
                </c:pt>
                <c:pt idx="58">
                  <c:v>2.28383306505531E6</c:v>
                </c:pt>
                <c:pt idx="59">
                  <c:v>2.33221384932819E6</c:v>
                </c:pt>
                <c:pt idx="60">
                  <c:v>2.38059463360108E6</c:v>
                </c:pt>
                <c:pt idx="61">
                  <c:v>2.42897541787396E6</c:v>
                </c:pt>
                <c:pt idx="62">
                  <c:v>2.47735620214685E6</c:v>
                </c:pt>
                <c:pt idx="63">
                  <c:v>2.52573698641973E6</c:v>
                </c:pt>
                <c:pt idx="64">
                  <c:v>2.57411777069261E6</c:v>
                </c:pt>
                <c:pt idx="65">
                  <c:v>2.6224985549655E6</c:v>
                </c:pt>
                <c:pt idx="66">
                  <c:v>2.67087933923838E6</c:v>
                </c:pt>
                <c:pt idx="67">
                  <c:v>2.71926012351127E6</c:v>
                </c:pt>
                <c:pt idx="68">
                  <c:v>2.76764090778415E6</c:v>
                </c:pt>
                <c:pt idx="69">
                  <c:v>2.81602169205703E6</c:v>
                </c:pt>
                <c:pt idx="70">
                  <c:v>2.86440247632992E6</c:v>
                </c:pt>
                <c:pt idx="71">
                  <c:v>2.9127832606028E6</c:v>
                </c:pt>
                <c:pt idx="72">
                  <c:v>2.96116404487569E6</c:v>
                </c:pt>
                <c:pt idx="73">
                  <c:v>3.00954482914857E6</c:v>
                </c:pt>
                <c:pt idx="74">
                  <c:v>3.05792561342145E6</c:v>
                </c:pt>
                <c:pt idx="75">
                  <c:v>3.10630639769434E6</c:v>
                </c:pt>
                <c:pt idx="76">
                  <c:v>3.15468718196722E6</c:v>
                </c:pt>
                <c:pt idx="77">
                  <c:v>3.20306796624011E6</c:v>
                </c:pt>
                <c:pt idx="78">
                  <c:v>3.25144875051299E6</c:v>
                </c:pt>
                <c:pt idx="79">
                  <c:v>3.29982953478587E6</c:v>
                </c:pt>
                <c:pt idx="80">
                  <c:v>3.34821031905876E6</c:v>
                </c:pt>
                <c:pt idx="81">
                  <c:v>3.39659110333164E6</c:v>
                </c:pt>
                <c:pt idx="82">
                  <c:v>3.44497188760452E6</c:v>
                </c:pt>
                <c:pt idx="83">
                  <c:v>3.49335267187741E6</c:v>
                </c:pt>
                <c:pt idx="84">
                  <c:v>3.54173345615029E6</c:v>
                </c:pt>
                <c:pt idx="85">
                  <c:v>3.59011424042318E6</c:v>
                </c:pt>
                <c:pt idx="86">
                  <c:v>3.63849502469606E6</c:v>
                </c:pt>
                <c:pt idx="87">
                  <c:v>3.68687580896894E6</c:v>
                </c:pt>
                <c:pt idx="88">
                  <c:v>3.73525659324183E6</c:v>
                </c:pt>
                <c:pt idx="89">
                  <c:v>3.78363737751471E6</c:v>
                </c:pt>
                <c:pt idx="90">
                  <c:v>3.8320181617876E6</c:v>
                </c:pt>
                <c:pt idx="91">
                  <c:v>3.88039894606048E6</c:v>
                </c:pt>
                <c:pt idx="92">
                  <c:v>3.92877973033336E6</c:v>
                </c:pt>
                <c:pt idx="93">
                  <c:v>3.97716051460625E6</c:v>
                </c:pt>
                <c:pt idx="94">
                  <c:v>4.02554129887913E6</c:v>
                </c:pt>
                <c:pt idx="95">
                  <c:v>4.07392208315202E6</c:v>
                </c:pt>
                <c:pt idx="96">
                  <c:v>4.1223028674249E6</c:v>
                </c:pt>
                <c:pt idx="97">
                  <c:v>4.17068365169778E6</c:v>
                </c:pt>
                <c:pt idx="98">
                  <c:v>4.21906443597067E6</c:v>
                </c:pt>
                <c:pt idx="99">
                  <c:v>4.26744522024355E6</c:v>
                </c:pt>
                <c:pt idx="100">
                  <c:v>4.31582600451644E6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8545688"/>
        <c:axId val="-2100875240"/>
      </c:lineChart>
      <c:catAx>
        <c:axId val="-2088545688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txPr>
          <a:bodyPr rot="5400000" vert="horz" anchor="ctr" anchorCtr="1"/>
          <a:lstStyle/>
          <a:p>
            <a:pPr>
              <a:defRPr/>
            </a:pPr>
            <a:endParaRPr lang="en-US"/>
          </a:p>
        </c:txPr>
        <c:crossAx val="-2100875240"/>
        <c:crosses val="autoZero"/>
        <c:auto val="1"/>
        <c:lblAlgn val="ctr"/>
        <c:lblOffset val="100"/>
        <c:tickLblSkip val="5"/>
        <c:noMultiLvlLbl val="0"/>
      </c:catAx>
      <c:valAx>
        <c:axId val="-2100875240"/>
        <c:scaling>
          <c:orientation val="minMax"/>
          <c:max val="1.0E8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2088545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Demonstrating</a:t>
            </a:r>
            <a:r>
              <a:rPr lang="en-US" baseline="0"/>
              <a:t> the Impact of Preference over Convert to Common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'Sensitivity Models'!$D$13</c:f>
              <c:strCache>
                <c:ptCount val="1"/>
                <c:pt idx="0">
                  <c:v>Preferred</c:v>
                </c:pt>
              </c:strCache>
            </c:strRef>
          </c:tx>
          <c:marker>
            <c:symbol val="none"/>
          </c:marker>
          <c:cat>
            <c:numRef>
              <c:f>'Sensitivity Models'!$B$14:$B$114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1.1E7</c:v>
                </c:pt>
                <c:pt idx="12">
                  <c:v>1.2E7</c:v>
                </c:pt>
                <c:pt idx="13">
                  <c:v>1.3E7</c:v>
                </c:pt>
                <c:pt idx="14">
                  <c:v>1.4E7</c:v>
                </c:pt>
                <c:pt idx="15">
                  <c:v>1.5E7</c:v>
                </c:pt>
                <c:pt idx="16">
                  <c:v>1.6E7</c:v>
                </c:pt>
                <c:pt idx="17">
                  <c:v>1.7E7</c:v>
                </c:pt>
                <c:pt idx="18">
                  <c:v>1.8E7</c:v>
                </c:pt>
                <c:pt idx="19">
                  <c:v>1.9E7</c:v>
                </c:pt>
                <c:pt idx="20">
                  <c:v>2.0E7</c:v>
                </c:pt>
                <c:pt idx="21">
                  <c:v>2.1E7</c:v>
                </c:pt>
                <c:pt idx="22">
                  <c:v>2.2E7</c:v>
                </c:pt>
                <c:pt idx="23">
                  <c:v>2.3E7</c:v>
                </c:pt>
                <c:pt idx="24">
                  <c:v>2.4E7</c:v>
                </c:pt>
                <c:pt idx="25">
                  <c:v>2.5E7</c:v>
                </c:pt>
                <c:pt idx="26">
                  <c:v>2.6E7</c:v>
                </c:pt>
                <c:pt idx="27">
                  <c:v>2.7E7</c:v>
                </c:pt>
                <c:pt idx="28">
                  <c:v>2.8E7</c:v>
                </c:pt>
                <c:pt idx="29">
                  <c:v>2.9E7</c:v>
                </c:pt>
                <c:pt idx="30">
                  <c:v>3.0E7</c:v>
                </c:pt>
                <c:pt idx="31">
                  <c:v>3.1E7</c:v>
                </c:pt>
                <c:pt idx="32">
                  <c:v>3.2E7</c:v>
                </c:pt>
                <c:pt idx="33">
                  <c:v>3.3E7</c:v>
                </c:pt>
                <c:pt idx="34">
                  <c:v>3.4E7</c:v>
                </c:pt>
                <c:pt idx="35">
                  <c:v>3.5E7</c:v>
                </c:pt>
                <c:pt idx="36">
                  <c:v>3.6E7</c:v>
                </c:pt>
                <c:pt idx="37">
                  <c:v>3.7E7</c:v>
                </c:pt>
                <c:pt idx="38">
                  <c:v>3.8E7</c:v>
                </c:pt>
                <c:pt idx="39">
                  <c:v>3.9E7</c:v>
                </c:pt>
                <c:pt idx="40">
                  <c:v>4.0E7</c:v>
                </c:pt>
                <c:pt idx="41">
                  <c:v>4.1E7</c:v>
                </c:pt>
                <c:pt idx="42">
                  <c:v>4.2E7</c:v>
                </c:pt>
                <c:pt idx="43">
                  <c:v>4.3E7</c:v>
                </c:pt>
                <c:pt idx="44">
                  <c:v>4.4E7</c:v>
                </c:pt>
                <c:pt idx="45">
                  <c:v>4.5E7</c:v>
                </c:pt>
                <c:pt idx="46">
                  <c:v>4.6E7</c:v>
                </c:pt>
                <c:pt idx="47">
                  <c:v>4.7E7</c:v>
                </c:pt>
                <c:pt idx="48">
                  <c:v>4.8E7</c:v>
                </c:pt>
                <c:pt idx="49">
                  <c:v>4.9E7</c:v>
                </c:pt>
                <c:pt idx="50">
                  <c:v>5.0E7</c:v>
                </c:pt>
                <c:pt idx="51">
                  <c:v>5.1E7</c:v>
                </c:pt>
                <c:pt idx="52">
                  <c:v>5.2E7</c:v>
                </c:pt>
                <c:pt idx="53">
                  <c:v>5.3E7</c:v>
                </c:pt>
                <c:pt idx="54">
                  <c:v>5.4E7</c:v>
                </c:pt>
                <c:pt idx="55">
                  <c:v>5.5E7</c:v>
                </c:pt>
                <c:pt idx="56">
                  <c:v>5.6E7</c:v>
                </c:pt>
                <c:pt idx="57">
                  <c:v>5.7E7</c:v>
                </c:pt>
                <c:pt idx="58">
                  <c:v>5.8E7</c:v>
                </c:pt>
                <c:pt idx="59">
                  <c:v>5.9E7</c:v>
                </c:pt>
                <c:pt idx="60">
                  <c:v>6.0E7</c:v>
                </c:pt>
                <c:pt idx="61">
                  <c:v>6.1E7</c:v>
                </c:pt>
                <c:pt idx="62">
                  <c:v>6.2E7</c:v>
                </c:pt>
                <c:pt idx="63">
                  <c:v>6.3E7</c:v>
                </c:pt>
                <c:pt idx="64">
                  <c:v>6.4E7</c:v>
                </c:pt>
                <c:pt idx="65">
                  <c:v>6.5E7</c:v>
                </c:pt>
                <c:pt idx="66">
                  <c:v>6.6E7</c:v>
                </c:pt>
                <c:pt idx="67">
                  <c:v>6.7E7</c:v>
                </c:pt>
                <c:pt idx="68">
                  <c:v>6.8E7</c:v>
                </c:pt>
                <c:pt idx="69">
                  <c:v>6.9E7</c:v>
                </c:pt>
                <c:pt idx="70">
                  <c:v>7.0E7</c:v>
                </c:pt>
                <c:pt idx="71">
                  <c:v>7.1E7</c:v>
                </c:pt>
                <c:pt idx="72">
                  <c:v>7.2E7</c:v>
                </c:pt>
                <c:pt idx="73">
                  <c:v>7.3E7</c:v>
                </c:pt>
                <c:pt idx="74">
                  <c:v>7.4E7</c:v>
                </c:pt>
                <c:pt idx="75">
                  <c:v>7.5E7</c:v>
                </c:pt>
                <c:pt idx="76">
                  <c:v>7.6E7</c:v>
                </c:pt>
                <c:pt idx="77">
                  <c:v>7.7E7</c:v>
                </c:pt>
                <c:pt idx="78">
                  <c:v>7.8E7</c:v>
                </c:pt>
                <c:pt idx="79">
                  <c:v>7.9E7</c:v>
                </c:pt>
                <c:pt idx="80">
                  <c:v>8.0E7</c:v>
                </c:pt>
                <c:pt idx="81">
                  <c:v>8.1E7</c:v>
                </c:pt>
                <c:pt idx="82">
                  <c:v>8.2E7</c:v>
                </c:pt>
                <c:pt idx="83">
                  <c:v>8.3E7</c:v>
                </c:pt>
                <c:pt idx="84">
                  <c:v>8.4E7</c:v>
                </c:pt>
                <c:pt idx="85">
                  <c:v>8.5E7</c:v>
                </c:pt>
                <c:pt idx="86">
                  <c:v>8.6E7</c:v>
                </c:pt>
                <c:pt idx="87">
                  <c:v>8.7E7</c:v>
                </c:pt>
                <c:pt idx="88">
                  <c:v>8.8E7</c:v>
                </c:pt>
                <c:pt idx="89">
                  <c:v>8.9E7</c:v>
                </c:pt>
                <c:pt idx="90">
                  <c:v>9.0E7</c:v>
                </c:pt>
                <c:pt idx="91">
                  <c:v>9.1E7</c:v>
                </c:pt>
                <c:pt idx="92">
                  <c:v>9.2E7</c:v>
                </c:pt>
                <c:pt idx="93">
                  <c:v>9.3E7</c:v>
                </c:pt>
                <c:pt idx="94">
                  <c:v>9.4E7</c:v>
                </c:pt>
                <c:pt idx="95">
                  <c:v>9.5E7</c:v>
                </c:pt>
                <c:pt idx="96">
                  <c:v>9.6E7</c:v>
                </c:pt>
                <c:pt idx="97">
                  <c:v>9.7E7</c:v>
                </c:pt>
                <c:pt idx="98">
                  <c:v>9.8E7</c:v>
                </c:pt>
                <c:pt idx="99">
                  <c:v>9.9E7</c:v>
                </c:pt>
                <c:pt idx="100">
                  <c:v>1.0E8</c:v>
                </c:pt>
              </c:numCache>
            </c:numRef>
          </c:cat>
          <c:val>
            <c:numRef>
              <c:f>'Sensitivity Models'!$D$14:$D$114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1.08567055536585E7</c:v>
                </c:pt>
                <c:pt idx="12">
                  <c:v>1.11589846196242E7</c:v>
                </c:pt>
                <c:pt idx="13">
                  <c:v>1.14612636855899E7</c:v>
                </c:pt>
                <c:pt idx="14">
                  <c:v>1.17635427515555E7</c:v>
                </c:pt>
                <c:pt idx="15">
                  <c:v>1.20658218175212E7</c:v>
                </c:pt>
                <c:pt idx="16">
                  <c:v>1.23681008834869E7</c:v>
                </c:pt>
                <c:pt idx="17">
                  <c:v>1.26703799494526E7</c:v>
                </c:pt>
                <c:pt idx="18">
                  <c:v>1.29726590154182E7</c:v>
                </c:pt>
                <c:pt idx="19">
                  <c:v>1.32749380813839E7</c:v>
                </c:pt>
                <c:pt idx="20">
                  <c:v>1.35772171473496E7</c:v>
                </c:pt>
                <c:pt idx="21">
                  <c:v>1.38794962133152E7</c:v>
                </c:pt>
                <c:pt idx="22">
                  <c:v>1.41817752792809E7</c:v>
                </c:pt>
                <c:pt idx="23">
                  <c:v>1.44840543452466E7</c:v>
                </c:pt>
                <c:pt idx="24">
                  <c:v>1.47863334112123E7</c:v>
                </c:pt>
                <c:pt idx="25">
                  <c:v>1.50886124771779E7</c:v>
                </c:pt>
                <c:pt idx="26">
                  <c:v>1.53908915431436E7</c:v>
                </c:pt>
                <c:pt idx="27">
                  <c:v>1.56931706091093E7</c:v>
                </c:pt>
                <c:pt idx="28">
                  <c:v>1.5995449675075E7</c:v>
                </c:pt>
                <c:pt idx="29">
                  <c:v>1.62977287410406E7</c:v>
                </c:pt>
                <c:pt idx="30">
                  <c:v>1.66000078070063E7</c:v>
                </c:pt>
                <c:pt idx="31">
                  <c:v>1.6902286872972E7</c:v>
                </c:pt>
                <c:pt idx="32">
                  <c:v>1.72045659389376E7</c:v>
                </c:pt>
                <c:pt idx="33">
                  <c:v>1.75068450049033E7</c:v>
                </c:pt>
                <c:pt idx="34">
                  <c:v>1.7809124070869E7</c:v>
                </c:pt>
                <c:pt idx="35">
                  <c:v>1.81114031368347E7</c:v>
                </c:pt>
                <c:pt idx="36">
                  <c:v>1.84136822028003E7</c:v>
                </c:pt>
                <c:pt idx="37">
                  <c:v>1.8715961268766E7</c:v>
                </c:pt>
                <c:pt idx="38">
                  <c:v>1.90182403347317E7</c:v>
                </c:pt>
                <c:pt idx="39">
                  <c:v>1.93205194006973E7</c:v>
                </c:pt>
                <c:pt idx="40">
                  <c:v>1.9622798466663E7</c:v>
                </c:pt>
                <c:pt idx="41">
                  <c:v>1.99250775326287E7</c:v>
                </c:pt>
                <c:pt idx="42">
                  <c:v>2.02273565985944E7</c:v>
                </c:pt>
                <c:pt idx="43">
                  <c:v>2.052963566456E7</c:v>
                </c:pt>
                <c:pt idx="44">
                  <c:v>2.08319147305257E7</c:v>
                </c:pt>
                <c:pt idx="45">
                  <c:v>2.11341937964914E7</c:v>
                </c:pt>
                <c:pt idx="46">
                  <c:v>2.1436472862457E7</c:v>
                </c:pt>
                <c:pt idx="47">
                  <c:v>2.17387519284227E7</c:v>
                </c:pt>
                <c:pt idx="48">
                  <c:v>2.20410309943884E7</c:v>
                </c:pt>
                <c:pt idx="49">
                  <c:v>2.23433100603541E7</c:v>
                </c:pt>
                <c:pt idx="50">
                  <c:v>2.26455891263197E7</c:v>
                </c:pt>
                <c:pt idx="51">
                  <c:v>2.29478681922854E7</c:v>
                </c:pt>
                <c:pt idx="52">
                  <c:v>2.32501472582511E7</c:v>
                </c:pt>
                <c:pt idx="53">
                  <c:v>2.35524263242167E7</c:v>
                </c:pt>
                <c:pt idx="54">
                  <c:v>2.38547053901824E7</c:v>
                </c:pt>
                <c:pt idx="55">
                  <c:v>2.41569844561481E7</c:v>
                </c:pt>
                <c:pt idx="56">
                  <c:v>2.44592635221138E7</c:v>
                </c:pt>
                <c:pt idx="57">
                  <c:v>2.47615425880794E7</c:v>
                </c:pt>
                <c:pt idx="58">
                  <c:v>2.50638216540451E7</c:v>
                </c:pt>
                <c:pt idx="59">
                  <c:v>2.53661007200108E7</c:v>
                </c:pt>
                <c:pt idx="60">
                  <c:v>2.56683797859764E7</c:v>
                </c:pt>
                <c:pt idx="61">
                  <c:v>2.59706588519421E7</c:v>
                </c:pt>
                <c:pt idx="62">
                  <c:v>2.62729379179078E7</c:v>
                </c:pt>
                <c:pt idx="63">
                  <c:v>2.65752169838735E7</c:v>
                </c:pt>
                <c:pt idx="64">
                  <c:v>2.68774960498391E7</c:v>
                </c:pt>
                <c:pt idx="65">
                  <c:v>2.71797751158048E7</c:v>
                </c:pt>
                <c:pt idx="66">
                  <c:v>2.74820541817705E7</c:v>
                </c:pt>
                <c:pt idx="67">
                  <c:v>2.77843332477361E7</c:v>
                </c:pt>
                <c:pt idx="68">
                  <c:v>2.80866123137018E7</c:v>
                </c:pt>
                <c:pt idx="69">
                  <c:v>2.83888913796675E7</c:v>
                </c:pt>
                <c:pt idx="70">
                  <c:v>2.86911704456332E7</c:v>
                </c:pt>
                <c:pt idx="71">
                  <c:v>2.89934495115988E7</c:v>
                </c:pt>
                <c:pt idx="72">
                  <c:v>2.92957285775645E7</c:v>
                </c:pt>
                <c:pt idx="73">
                  <c:v>2.95980076435302E7</c:v>
                </c:pt>
                <c:pt idx="74">
                  <c:v>2.99002867094958E7</c:v>
                </c:pt>
                <c:pt idx="75">
                  <c:v>3.02025657754615E7</c:v>
                </c:pt>
                <c:pt idx="76">
                  <c:v>3.05048448414272E7</c:v>
                </c:pt>
                <c:pt idx="77">
                  <c:v>3.08071239073929E7</c:v>
                </c:pt>
                <c:pt idx="78">
                  <c:v>3.11094029733585E7</c:v>
                </c:pt>
                <c:pt idx="79">
                  <c:v>3.14116820393242E7</c:v>
                </c:pt>
                <c:pt idx="80">
                  <c:v>3.17139611052899E7</c:v>
                </c:pt>
                <c:pt idx="81">
                  <c:v>3.20162401712555E7</c:v>
                </c:pt>
                <c:pt idx="82">
                  <c:v>3.23185192372212E7</c:v>
                </c:pt>
                <c:pt idx="83">
                  <c:v>3.26207983031869E7</c:v>
                </c:pt>
                <c:pt idx="84">
                  <c:v>3.29230773691526E7</c:v>
                </c:pt>
                <c:pt idx="85">
                  <c:v>3.32253564351182E7</c:v>
                </c:pt>
                <c:pt idx="86">
                  <c:v>3.35276355010839E7</c:v>
                </c:pt>
                <c:pt idx="87">
                  <c:v>3.38299145670496E7</c:v>
                </c:pt>
                <c:pt idx="88">
                  <c:v>3.41321936330152E7</c:v>
                </c:pt>
                <c:pt idx="89">
                  <c:v>3.44344726989809E7</c:v>
                </c:pt>
                <c:pt idx="90">
                  <c:v>3.47367517649466E7</c:v>
                </c:pt>
                <c:pt idx="91">
                  <c:v>3.50390308309123E7</c:v>
                </c:pt>
                <c:pt idx="92">
                  <c:v>3.53413098968779E7</c:v>
                </c:pt>
                <c:pt idx="93">
                  <c:v>3.56435889628436E7</c:v>
                </c:pt>
                <c:pt idx="94">
                  <c:v>3.59458680288093E7</c:v>
                </c:pt>
                <c:pt idx="95">
                  <c:v>3.62481470947749E7</c:v>
                </c:pt>
                <c:pt idx="96">
                  <c:v>3.65504261607406E7</c:v>
                </c:pt>
                <c:pt idx="97">
                  <c:v>3.68527052267063E7</c:v>
                </c:pt>
                <c:pt idx="98">
                  <c:v>3.7154984292672E7</c:v>
                </c:pt>
                <c:pt idx="99">
                  <c:v>3.74572633586376E7</c:v>
                </c:pt>
                <c:pt idx="100">
                  <c:v>3.77595424246033E7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'Sensitivity Models'!$G$13</c:f>
              <c:strCache>
                <c:ptCount val="1"/>
                <c:pt idx="0">
                  <c:v>Common FD</c:v>
                </c:pt>
              </c:strCache>
            </c:strRef>
          </c:tx>
          <c:marker>
            <c:symbol val="none"/>
          </c:marker>
          <c:cat>
            <c:numRef>
              <c:f>'Sensitivity Models'!$B$14:$B$114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1.1E7</c:v>
                </c:pt>
                <c:pt idx="12">
                  <c:v>1.2E7</c:v>
                </c:pt>
                <c:pt idx="13">
                  <c:v>1.3E7</c:v>
                </c:pt>
                <c:pt idx="14">
                  <c:v>1.4E7</c:v>
                </c:pt>
                <c:pt idx="15">
                  <c:v>1.5E7</c:v>
                </c:pt>
                <c:pt idx="16">
                  <c:v>1.6E7</c:v>
                </c:pt>
                <c:pt idx="17">
                  <c:v>1.7E7</c:v>
                </c:pt>
                <c:pt idx="18">
                  <c:v>1.8E7</c:v>
                </c:pt>
                <c:pt idx="19">
                  <c:v>1.9E7</c:v>
                </c:pt>
                <c:pt idx="20">
                  <c:v>2.0E7</c:v>
                </c:pt>
                <c:pt idx="21">
                  <c:v>2.1E7</c:v>
                </c:pt>
                <c:pt idx="22">
                  <c:v>2.2E7</c:v>
                </c:pt>
                <c:pt idx="23">
                  <c:v>2.3E7</c:v>
                </c:pt>
                <c:pt idx="24">
                  <c:v>2.4E7</c:v>
                </c:pt>
                <c:pt idx="25">
                  <c:v>2.5E7</c:v>
                </c:pt>
                <c:pt idx="26">
                  <c:v>2.6E7</c:v>
                </c:pt>
                <c:pt idx="27">
                  <c:v>2.7E7</c:v>
                </c:pt>
                <c:pt idx="28">
                  <c:v>2.8E7</c:v>
                </c:pt>
                <c:pt idx="29">
                  <c:v>2.9E7</c:v>
                </c:pt>
                <c:pt idx="30">
                  <c:v>3.0E7</c:v>
                </c:pt>
                <c:pt idx="31">
                  <c:v>3.1E7</c:v>
                </c:pt>
                <c:pt idx="32">
                  <c:v>3.2E7</c:v>
                </c:pt>
                <c:pt idx="33">
                  <c:v>3.3E7</c:v>
                </c:pt>
                <c:pt idx="34">
                  <c:v>3.4E7</c:v>
                </c:pt>
                <c:pt idx="35">
                  <c:v>3.5E7</c:v>
                </c:pt>
                <c:pt idx="36">
                  <c:v>3.6E7</c:v>
                </c:pt>
                <c:pt idx="37">
                  <c:v>3.7E7</c:v>
                </c:pt>
                <c:pt idx="38">
                  <c:v>3.8E7</c:v>
                </c:pt>
                <c:pt idx="39">
                  <c:v>3.9E7</c:v>
                </c:pt>
                <c:pt idx="40">
                  <c:v>4.0E7</c:v>
                </c:pt>
                <c:pt idx="41">
                  <c:v>4.1E7</c:v>
                </c:pt>
                <c:pt idx="42">
                  <c:v>4.2E7</c:v>
                </c:pt>
                <c:pt idx="43">
                  <c:v>4.3E7</c:v>
                </c:pt>
                <c:pt idx="44">
                  <c:v>4.4E7</c:v>
                </c:pt>
                <c:pt idx="45">
                  <c:v>4.5E7</c:v>
                </c:pt>
                <c:pt idx="46">
                  <c:v>4.6E7</c:v>
                </c:pt>
                <c:pt idx="47">
                  <c:v>4.7E7</c:v>
                </c:pt>
                <c:pt idx="48">
                  <c:v>4.8E7</c:v>
                </c:pt>
                <c:pt idx="49">
                  <c:v>4.9E7</c:v>
                </c:pt>
                <c:pt idx="50">
                  <c:v>5.0E7</c:v>
                </c:pt>
                <c:pt idx="51">
                  <c:v>5.1E7</c:v>
                </c:pt>
                <c:pt idx="52">
                  <c:v>5.2E7</c:v>
                </c:pt>
                <c:pt idx="53">
                  <c:v>5.3E7</c:v>
                </c:pt>
                <c:pt idx="54">
                  <c:v>5.4E7</c:v>
                </c:pt>
                <c:pt idx="55">
                  <c:v>5.5E7</c:v>
                </c:pt>
                <c:pt idx="56">
                  <c:v>5.6E7</c:v>
                </c:pt>
                <c:pt idx="57">
                  <c:v>5.7E7</c:v>
                </c:pt>
                <c:pt idx="58">
                  <c:v>5.8E7</c:v>
                </c:pt>
                <c:pt idx="59">
                  <c:v>5.9E7</c:v>
                </c:pt>
                <c:pt idx="60">
                  <c:v>6.0E7</c:v>
                </c:pt>
                <c:pt idx="61">
                  <c:v>6.1E7</c:v>
                </c:pt>
                <c:pt idx="62">
                  <c:v>6.2E7</c:v>
                </c:pt>
                <c:pt idx="63">
                  <c:v>6.3E7</c:v>
                </c:pt>
                <c:pt idx="64">
                  <c:v>6.4E7</c:v>
                </c:pt>
                <c:pt idx="65">
                  <c:v>6.5E7</c:v>
                </c:pt>
                <c:pt idx="66">
                  <c:v>6.6E7</c:v>
                </c:pt>
                <c:pt idx="67">
                  <c:v>6.7E7</c:v>
                </c:pt>
                <c:pt idx="68">
                  <c:v>6.8E7</c:v>
                </c:pt>
                <c:pt idx="69">
                  <c:v>6.9E7</c:v>
                </c:pt>
                <c:pt idx="70">
                  <c:v>7.0E7</c:v>
                </c:pt>
                <c:pt idx="71">
                  <c:v>7.1E7</c:v>
                </c:pt>
                <c:pt idx="72">
                  <c:v>7.2E7</c:v>
                </c:pt>
                <c:pt idx="73">
                  <c:v>7.3E7</c:v>
                </c:pt>
                <c:pt idx="74">
                  <c:v>7.4E7</c:v>
                </c:pt>
                <c:pt idx="75">
                  <c:v>7.5E7</c:v>
                </c:pt>
                <c:pt idx="76">
                  <c:v>7.6E7</c:v>
                </c:pt>
                <c:pt idx="77">
                  <c:v>7.7E7</c:v>
                </c:pt>
                <c:pt idx="78">
                  <c:v>7.8E7</c:v>
                </c:pt>
                <c:pt idx="79">
                  <c:v>7.9E7</c:v>
                </c:pt>
                <c:pt idx="80">
                  <c:v>8.0E7</c:v>
                </c:pt>
                <c:pt idx="81">
                  <c:v>8.1E7</c:v>
                </c:pt>
                <c:pt idx="82">
                  <c:v>8.2E7</c:v>
                </c:pt>
                <c:pt idx="83">
                  <c:v>8.3E7</c:v>
                </c:pt>
                <c:pt idx="84">
                  <c:v>8.4E7</c:v>
                </c:pt>
                <c:pt idx="85">
                  <c:v>8.5E7</c:v>
                </c:pt>
                <c:pt idx="86">
                  <c:v>8.6E7</c:v>
                </c:pt>
                <c:pt idx="87">
                  <c:v>8.7E7</c:v>
                </c:pt>
                <c:pt idx="88">
                  <c:v>8.8E7</c:v>
                </c:pt>
                <c:pt idx="89">
                  <c:v>8.9E7</c:v>
                </c:pt>
                <c:pt idx="90">
                  <c:v>9.0E7</c:v>
                </c:pt>
                <c:pt idx="91">
                  <c:v>9.1E7</c:v>
                </c:pt>
                <c:pt idx="92">
                  <c:v>9.2E7</c:v>
                </c:pt>
                <c:pt idx="93">
                  <c:v>9.3E7</c:v>
                </c:pt>
                <c:pt idx="94">
                  <c:v>9.4E7</c:v>
                </c:pt>
                <c:pt idx="95">
                  <c:v>9.5E7</c:v>
                </c:pt>
                <c:pt idx="96">
                  <c:v>9.6E7</c:v>
                </c:pt>
                <c:pt idx="97">
                  <c:v>9.7E7</c:v>
                </c:pt>
                <c:pt idx="98">
                  <c:v>9.8E7</c:v>
                </c:pt>
                <c:pt idx="99">
                  <c:v>9.9E7</c:v>
                </c:pt>
                <c:pt idx="100">
                  <c:v>1.0E8</c:v>
                </c:pt>
              </c:numCache>
            </c:numRef>
          </c:cat>
          <c:val>
            <c:numRef>
              <c:f>'Sensitivity Models'!$G$14:$G$114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143294.4463414662</c:v>
                </c:pt>
                <c:pt idx="12">
                  <c:v>841015.3803757951</c:v>
                </c:pt>
                <c:pt idx="13">
                  <c:v>1.53873631441012E6</c:v>
                </c:pt>
                <c:pt idx="14">
                  <c:v>2.23645724844445E6</c:v>
                </c:pt>
                <c:pt idx="15">
                  <c:v>2.93417818247878E6</c:v>
                </c:pt>
                <c:pt idx="16">
                  <c:v>3.63189911651311E6</c:v>
                </c:pt>
                <c:pt idx="17">
                  <c:v>4.32962005054744E6</c:v>
                </c:pt>
                <c:pt idx="18">
                  <c:v>5.02734098458177E6</c:v>
                </c:pt>
                <c:pt idx="19">
                  <c:v>5.72506191861609E6</c:v>
                </c:pt>
                <c:pt idx="20">
                  <c:v>6.42278285265042E6</c:v>
                </c:pt>
                <c:pt idx="21">
                  <c:v>7.12050378668475E6</c:v>
                </c:pt>
                <c:pt idx="22">
                  <c:v>7.81822472071908E6</c:v>
                </c:pt>
                <c:pt idx="23">
                  <c:v>8.51594565475341E6</c:v>
                </c:pt>
                <c:pt idx="24">
                  <c:v>9.21366658878774E6</c:v>
                </c:pt>
                <c:pt idx="25">
                  <c:v>9.91138752282206E6</c:v>
                </c:pt>
                <c:pt idx="26">
                  <c:v>1.06091084568564E7</c:v>
                </c:pt>
                <c:pt idx="27">
                  <c:v>1.13068293908907E7</c:v>
                </c:pt>
                <c:pt idx="28">
                  <c:v>1.2004550324925E7</c:v>
                </c:pt>
                <c:pt idx="29">
                  <c:v>1.27022712589594E7</c:v>
                </c:pt>
                <c:pt idx="30">
                  <c:v>1.33999921929937E7</c:v>
                </c:pt>
                <c:pt idx="31">
                  <c:v>1.4097713127028E7</c:v>
                </c:pt>
                <c:pt idx="32">
                  <c:v>1.47954340610624E7</c:v>
                </c:pt>
                <c:pt idx="33">
                  <c:v>1.54931549950967E7</c:v>
                </c:pt>
                <c:pt idx="34">
                  <c:v>1.6190875929131E7</c:v>
                </c:pt>
                <c:pt idx="35">
                  <c:v>1.68885968631653E7</c:v>
                </c:pt>
                <c:pt idx="36">
                  <c:v>1.75863177971997E7</c:v>
                </c:pt>
                <c:pt idx="37">
                  <c:v>1.8284038731234E7</c:v>
                </c:pt>
                <c:pt idx="38">
                  <c:v>1.89817596652683E7</c:v>
                </c:pt>
                <c:pt idx="39">
                  <c:v>1.96794805993027E7</c:v>
                </c:pt>
                <c:pt idx="40">
                  <c:v>2.0377201533337E7</c:v>
                </c:pt>
                <c:pt idx="41">
                  <c:v>2.10749224673713E7</c:v>
                </c:pt>
                <c:pt idx="42">
                  <c:v>2.17726434014056E7</c:v>
                </c:pt>
                <c:pt idx="43">
                  <c:v>2.247036433544E7</c:v>
                </c:pt>
                <c:pt idx="44">
                  <c:v>2.31680852694743E7</c:v>
                </c:pt>
                <c:pt idx="45">
                  <c:v>2.38658062035086E7</c:v>
                </c:pt>
                <c:pt idx="46">
                  <c:v>2.4563527137543E7</c:v>
                </c:pt>
                <c:pt idx="47">
                  <c:v>2.52612480715773E7</c:v>
                </c:pt>
                <c:pt idx="48">
                  <c:v>2.59589690056116E7</c:v>
                </c:pt>
                <c:pt idx="49">
                  <c:v>2.66566899396459E7</c:v>
                </c:pt>
                <c:pt idx="50">
                  <c:v>2.73544108736803E7</c:v>
                </c:pt>
                <c:pt idx="51">
                  <c:v>2.80521318077146E7</c:v>
                </c:pt>
                <c:pt idx="52">
                  <c:v>2.87498527417489E7</c:v>
                </c:pt>
                <c:pt idx="53">
                  <c:v>2.94475736757833E7</c:v>
                </c:pt>
                <c:pt idx="54">
                  <c:v>3.01452946098176E7</c:v>
                </c:pt>
                <c:pt idx="55">
                  <c:v>3.08430155438519E7</c:v>
                </c:pt>
                <c:pt idx="56">
                  <c:v>3.15407364778862E7</c:v>
                </c:pt>
                <c:pt idx="57">
                  <c:v>3.22384574119206E7</c:v>
                </c:pt>
                <c:pt idx="58">
                  <c:v>3.2936178345955E7</c:v>
                </c:pt>
                <c:pt idx="59">
                  <c:v>3.36338992799892E7</c:v>
                </c:pt>
                <c:pt idx="60">
                  <c:v>3.43316202140236E7</c:v>
                </c:pt>
                <c:pt idx="61">
                  <c:v>3.50293411480579E7</c:v>
                </c:pt>
                <c:pt idx="62">
                  <c:v>3.57270620820922E7</c:v>
                </c:pt>
                <c:pt idx="63">
                  <c:v>3.64247830161265E7</c:v>
                </c:pt>
                <c:pt idx="64">
                  <c:v>3.71225039501609E7</c:v>
                </c:pt>
                <c:pt idx="65">
                  <c:v>3.78202248841952E7</c:v>
                </c:pt>
                <c:pt idx="66">
                  <c:v>3.85179458182295E7</c:v>
                </c:pt>
                <c:pt idx="67">
                  <c:v>3.92156667522639E7</c:v>
                </c:pt>
                <c:pt idx="68">
                  <c:v>3.99133876862982E7</c:v>
                </c:pt>
                <c:pt idx="69">
                  <c:v>4.06111086203325E7</c:v>
                </c:pt>
                <c:pt idx="70">
                  <c:v>4.13088295543668E7</c:v>
                </c:pt>
                <c:pt idx="71">
                  <c:v>4.20065504884012E7</c:v>
                </c:pt>
                <c:pt idx="72">
                  <c:v>4.27042714224355E7</c:v>
                </c:pt>
                <c:pt idx="73">
                  <c:v>4.34019923564698E7</c:v>
                </c:pt>
                <c:pt idx="74">
                  <c:v>4.40997132905042E7</c:v>
                </c:pt>
                <c:pt idx="75">
                  <c:v>4.47974342245385E7</c:v>
                </c:pt>
                <c:pt idx="76">
                  <c:v>4.54951551585728E7</c:v>
                </c:pt>
                <c:pt idx="77">
                  <c:v>4.61928760926071E7</c:v>
                </c:pt>
                <c:pt idx="78">
                  <c:v>4.68905970266415E7</c:v>
                </c:pt>
                <c:pt idx="79">
                  <c:v>4.75883179606758E7</c:v>
                </c:pt>
                <c:pt idx="80">
                  <c:v>4.82860388947101E7</c:v>
                </c:pt>
                <c:pt idx="81">
                  <c:v>4.89837598287445E7</c:v>
                </c:pt>
                <c:pt idx="82">
                  <c:v>4.96814807627788E7</c:v>
                </c:pt>
                <c:pt idx="83">
                  <c:v>5.03792016968131E7</c:v>
                </c:pt>
                <c:pt idx="84">
                  <c:v>5.10769226308474E7</c:v>
                </c:pt>
                <c:pt idx="85">
                  <c:v>5.17746435648818E7</c:v>
                </c:pt>
                <c:pt idx="86">
                  <c:v>5.24723644989161E7</c:v>
                </c:pt>
                <c:pt idx="87">
                  <c:v>5.31700854329504E7</c:v>
                </c:pt>
                <c:pt idx="88">
                  <c:v>5.38678063669848E7</c:v>
                </c:pt>
                <c:pt idx="89">
                  <c:v>5.45655273010191E7</c:v>
                </c:pt>
                <c:pt idx="90">
                  <c:v>5.52632482350534E7</c:v>
                </c:pt>
                <c:pt idx="91">
                  <c:v>5.59609691690877E7</c:v>
                </c:pt>
                <c:pt idx="92">
                  <c:v>5.66586901031221E7</c:v>
                </c:pt>
                <c:pt idx="93">
                  <c:v>5.73564110371564E7</c:v>
                </c:pt>
                <c:pt idx="94">
                  <c:v>5.80541319711907E7</c:v>
                </c:pt>
                <c:pt idx="95">
                  <c:v>5.87518529052251E7</c:v>
                </c:pt>
                <c:pt idx="96">
                  <c:v>5.94495738392594E7</c:v>
                </c:pt>
                <c:pt idx="97">
                  <c:v>6.01472947732937E7</c:v>
                </c:pt>
                <c:pt idx="98">
                  <c:v>6.0845015707328E7</c:v>
                </c:pt>
                <c:pt idx="99">
                  <c:v>6.15427366413624E7</c:v>
                </c:pt>
                <c:pt idx="100">
                  <c:v>6.22404575753967E7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'Sensitivity Models'!$H$13</c:f>
              <c:strCache>
                <c:ptCount val="1"/>
                <c:pt idx="0">
                  <c:v>Pref Convert</c:v>
                </c:pt>
              </c:strCache>
            </c:strRef>
          </c:tx>
          <c:marker>
            <c:symbol val="none"/>
          </c:marker>
          <c:cat>
            <c:numRef>
              <c:f>'Sensitivity Models'!$B$14:$B$114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1.0E6</c:v>
                </c:pt>
                <c:pt idx="2">
                  <c:v>2.0E6</c:v>
                </c:pt>
                <c:pt idx="3">
                  <c:v>3.0E6</c:v>
                </c:pt>
                <c:pt idx="4">
                  <c:v>4.0E6</c:v>
                </c:pt>
                <c:pt idx="5">
                  <c:v>5.0E6</c:v>
                </c:pt>
                <c:pt idx="6">
                  <c:v>6.0E6</c:v>
                </c:pt>
                <c:pt idx="7">
                  <c:v>7.0E6</c:v>
                </c:pt>
                <c:pt idx="8">
                  <c:v>8.0E6</c:v>
                </c:pt>
                <c:pt idx="9">
                  <c:v>9.0E6</c:v>
                </c:pt>
                <c:pt idx="10">
                  <c:v>1.0E7</c:v>
                </c:pt>
                <c:pt idx="11">
                  <c:v>1.1E7</c:v>
                </c:pt>
                <c:pt idx="12">
                  <c:v>1.2E7</c:v>
                </c:pt>
                <c:pt idx="13">
                  <c:v>1.3E7</c:v>
                </c:pt>
                <c:pt idx="14">
                  <c:v>1.4E7</c:v>
                </c:pt>
                <c:pt idx="15">
                  <c:v>1.5E7</c:v>
                </c:pt>
                <c:pt idx="16">
                  <c:v>1.6E7</c:v>
                </c:pt>
                <c:pt idx="17">
                  <c:v>1.7E7</c:v>
                </c:pt>
                <c:pt idx="18">
                  <c:v>1.8E7</c:v>
                </c:pt>
                <c:pt idx="19">
                  <c:v>1.9E7</c:v>
                </c:pt>
                <c:pt idx="20">
                  <c:v>2.0E7</c:v>
                </c:pt>
                <c:pt idx="21">
                  <c:v>2.1E7</c:v>
                </c:pt>
                <c:pt idx="22">
                  <c:v>2.2E7</c:v>
                </c:pt>
                <c:pt idx="23">
                  <c:v>2.3E7</c:v>
                </c:pt>
                <c:pt idx="24">
                  <c:v>2.4E7</c:v>
                </c:pt>
                <c:pt idx="25">
                  <c:v>2.5E7</c:v>
                </c:pt>
                <c:pt idx="26">
                  <c:v>2.6E7</c:v>
                </c:pt>
                <c:pt idx="27">
                  <c:v>2.7E7</c:v>
                </c:pt>
                <c:pt idx="28">
                  <c:v>2.8E7</c:v>
                </c:pt>
                <c:pt idx="29">
                  <c:v>2.9E7</c:v>
                </c:pt>
                <c:pt idx="30">
                  <c:v>3.0E7</c:v>
                </c:pt>
                <c:pt idx="31">
                  <c:v>3.1E7</c:v>
                </c:pt>
                <c:pt idx="32">
                  <c:v>3.2E7</c:v>
                </c:pt>
                <c:pt idx="33">
                  <c:v>3.3E7</c:v>
                </c:pt>
                <c:pt idx="34">
                  <c:v>3.4E7</c:v>
                </c:pt>
                <c:pt idx="35">
                  <c:v>3.5E7</c:v>
                </c:pt>
                <c:pt idx="36">
                  <c:v>3.6E7</c:v>
                </c:pt>
                <c:pt idx="37">
                  <c:v>3.7E7</c:v>
                </c:pt>
                <c:pt idx="38">
                  <c:v>3.8E7</c:v>
                </c:pt>
                <c:pt idx="39">
                  <c:v>3.9E7</c:v>
                </c:pt>
                <c:pt idx="40">
                  <c:v>4.0E7</c:v>
                </c:pt>
                <c:pt idx="41">
                  <c:v>4.1E7</c:v>
                </c:pt>
                <c:pt idx="42">
                  <c:v>4.2E7</c:v>
                </c:pt>
                <c:pt idx="43">
                  <c:v>4.3E7</c:v>
                </c:pt>
                <c:pt idx="44">
                  <c:v>4.4E7</c:v>
                </c:pt>
                <c:pt idx="45">
                  <c:v>4.5E7</c:v>
                </c:pt>
                <c:pt idx="46">
                  <c:v>4.6E7</c:v>
                </c:pt>
                <c:pt idx="47">
                  <c:v>4.7E7</c:v>
                </c:pt>
                <c:pt idx="48">
                  <c:v>4.8E7</c:v>
                </c:pt>
                <c:pt idx="49">
                  <c:v>4.9E7</c:v>
                </c:pt>
                <c:pt idx="50">
                  <c:v>5.0E7</c:v>
                </c:pt>
                <c:pt idx="51">
                  <c:v>5.1E7</c:v>
                </c:pt>
                <c:pt idx="52">
                  <c:v>5.2E7</c:v>
                </c:pt>
                <c:pt idx="53">
                  <c:v>5.3E7</c:v>
                </c:pt>
                <c:pt idx="54">
                  <c:v>5.4E7</c:v>
                </c:pt>
                <c:pt idx="55">
                  <c:v>5.5E7</c:v>
                </c:pt>
                <c:pt idx="56">
                  <c:v>5.6E7</c:v>
                </c:pt>
                <c:pt idx="57">
                  <c:v>5.7E7</c:v>
                </c:pt>
                <c:pt idx="58">
                  <c:v>5.8E7</c:v>
                </c:pt>
                <c:pt idx="59">
                  <c:v>5.9E7</c:v>
                </c:pt>
                <c:pt idx="60">
                  <c:v>6.0E7</c:v>
                </c:pt>
                <c:pt idx="61">
                  <c:v>6.1E7</c:v>
                </c:pt>
                <c:pt idx="62">
                  <c:v>6.2E7</c:v>
                </c:pt>
                <c:pt idx="63">
                  <c:v>6.3E7</c:v>
                </c:pt>
                <c:pt idx="64">
                  <c:v>6.4E7</c:v>
                </c:pt>
                <c:pt idx="65">
                  <c:v>6.5E7</c:v>
                </c:pt>
                <c:pt idx="66">
                  <c:v>6.6E7</c:v>
                </c:pt>
                <c:pt idx="67">
                  <c:v>6.7E7</c:v>
                </c:pt>
                <c:pt idx="68">
                  <c:v>6.8E7</c:v>
                </c:pt>
                <c:pt idx="69">
                  <c:v>6.9E7</c:v>
                </c:pt>
                <c:pt idx="70">
                  <c:v>7.0E7</c:v>
                </c:pt>
                <c:pt idx="71">
                  <c:v>7.1E7</c:v>
                </c:pt>
                <c:pt idx="72">
                  <c:v>7.2E7</c:v>
                </c:pt>
                <c:pt idx="73">
                  <c:v>7.3E7</c:v>
                </c:pt>
                <c:pt idx="74">
                  <c:v>7.4E7</c:v>
                </c:pt>
                <c:pt idx="75">
                  <c:v>7.5E7</c:v>
                </c:pt>
                <c:pt idx="76">
                  <c:v>7.6E7</c:v>
                </c:pt>
                <c:pt idx="77">
                  <c:v>7.7E7</c:v>
                </c:pt>
                <c:pt idx="78">
                  <c:v>7.8E7</c:v>
                </c:pt>
                <c:pt idx="79">
                  <c:v>7.9E7</c:v>
                </c:pt>
                <c:pt idx="80">
                  <c:v>8.0E7</c:v>
                </c:pt>
                <c:pt idx="81">
                  <c:v>8.1E7</c:v>
                </c:pt>
                <c:pt idx="82">
                  <c:v>8.2E7</c:v>
                </c:pt>
                <c:pt idx="83">
                  <c:v>8.3E7</c:v>
                </c:pt>
                <c:pt idx="84">
                  <c:v>8.4E7</c:v>
                </c:pt>
                <c:pt idx="85">
                  <c:v>8.5E7</c:v>
                </c:pt>
                <c:pt idx="86">
                  <c:v>8.6E7</c:v>
                </c:pt>
                <c:pt idx="87">
                  <c:v>8.7E7</c:v>
                </c:pt>
                <c:pt idx="88">
                  <c:v>8.8E7</c:v>
                </c:pt>
                <c:pt idx="89">
                  <c:v>8.9E7</c:v>
                </c:pt>
                <c:pt idx="90">
                  <c:v>9.0E7</c:v>
                </c:pt>
                <c:pt idx="91">
                  <c:v>9.1E7</c:v>
                </c:pt>
                <c:pt idx="92">
                  <c:v>9.2E7</c:v>
                </c:pt>
                <c:pt idx="93">
                  <c:v>9.3E7</c:v>
                </c:pt>
                <c:pt idx="94">
                  <c:v>9.4E7</c:v>
                </c:pt>
                <c:pt idx="95">
                  <c:v>9.5E7</c:v>
                </c:pt>
                <c:pt idx="96">
                  <c:v>9.6E7</c:v>
                </c:pt>
                <c:pt idx="97">
                  <c:v>9.7E7</c:v>
                </c:pt>
                <c:pt idx="98">
                  <c:v>9.8E7</c:v>
                </c:pt>
                <c:pt idx="99">
                  <c:v>9.9E7</c:v>
                </c:pt>
                <c:pt idx="100">
                  <c:v>1.0E8</c:v>
                </c:pt>
              </c:numCache>
            </c:numRef>
          </c:cat>
          <c:val>
            <c:numRef>
              <c:f>'Sensitivity Models'!$H$14:$H$114</c:f>
              <c:numCache>
                <c:formatCode>_(* #,##0_);_(* \(#,##0\);_(* "-"??_);_(@_)</c:formatCode>
                <c:ptCount val="101"/>
                <c:pt idx="0">
                  <c:v>0.0</c:v>
                </c:pt>
                <c:pt idx="1">
                  <c:v>302279.0659656716</c:v>
                </c:pt>
                <c:pt idx="2">
                  <c:v>604558.131931343</c:v>
                </c:pt>
                <c:pt idx="3">
                  <c:v>906837.1978970147</c:v>
                </c:pt>
                <c:pt idx="4">
                  <c:v>1.20911626386269E6</c:v>
                </c:pt>
                <c:pt idx="5">
                  <c:v>1.51139532982836E6</c:v>
                </c:pt>
                <c:pt idx="6">
                  <c:v>1.81367439579403E6</c:v>
                </c:pt>
                <c:pt idx="7">
                  <c:v>2.1159534617597E6</c:v>
                </c:pt>
                <c:pt idx="8">
                  <c:v>2.41823252772537E6</c:v>
                </c:pt>
                <c:pt idx="9">
                  <c:v>2.72051159369104E6</c:v>
                </c:pt>
                <c:pt idx="10">
                  <c:v>3.02279065965672E6</c:v>
                </c:pt>
                <c:pt idx="11">
                  <c:v>3.32506972562239E6</c:v>
                </c:pt>
                <c:pt idx="12">
                  <c:v>3.62734879158806E6</c:v>
                </c:pt>
                <c:pt idx="13">
                  <c:v>3.92962785755373E6</c:v>
                </c:pt>
                <c:pt idx="14">
                  <c:v>4.2319069235194E6</c:v>
                </c:pt>
                <c:pt idx="15">
                  <c:v>4.53418598948507E6</c:v>
                </c:pt>
                <c:pt idx="16">
                  <c:v>4.83646505545074E6</c:v>
                </c:pt>
                <c:pt idx="17">
                  <c:v>5.13874412141642E6</c:v>
                </c:pt>
                <c:pt idx="18">
                  <c:v>5.44102318738209E6</c:v>
                </c:pt>
                <c:pt idx="19">
                  <c:v>5.74330225334776E6</c:v>
                </c:pt>
                <c:pt idx="20">
                  <c:v>6.04558131931343E6</c:v>
                </c:pt>
                <c:pt idx="21">
                  <c:v>6.3478603852791E6</c:v>
                </c:pt>
                <c:pt idx="22">
                  <c:v>6.65013945124477E6</c:v>
                </c:pt>
                <c:pt idx="23">
                  <c:v>6.95241851721045E6</c:v>
                </c:pt>
                <c:pt idx="24">
                  <c:v>7.25469758317612E6</c:v>
                </c:pt>
                <c:pt idx="25">
                  <c:v>7.55697664914179E6</c:v>
                </c:pt>
                <c:pt idx="26">
                  <c:v>7.85925571510746E6</c:v>
                </c:pt>
                <c:pt idx="27">
                  <c:v>8.16153478107313E6</c:v>
                </c:pt>
                <c:pt idx="28">
                  <c:v>8.4638138470388E6</c:v>
                </c:pt>
                <c:pt idx="29">
                  <c:v>8.76609291300447E6</c:v>
                </c:pt>
                <c:pt idx="30">
                  <c:v>9.06837197897015E6</c:v>
                </c:pt>
                <c:pt idx="31">
                  <c:v>9.37065104493582E6</c:v>
                </c:pt>
                <c:pt idx="32">
                  <c:v>9.67293011090149E6</c:v>
                </c:pt>
                <c:pt idx="33">
                  <c:v>9.97520917686716E6</c:v>
                </c:pt>
                <c:pt idx="34">
                  <c:v>1.02774882428328E7</c:v>
                </c:pt>
                <c:pt idx="35">
                  <c:v>1.05797673087985E7</c:v>
                </c:pt>
                <c:pt idx="36">
                  <c:v>1.08820463747642E7</c:v>
                </c:pt>
                <c:pt idx="37">
                  <c:v>1.11843254407298E7</c:v>
                </c:pt>
                <c:pt idx="38">
                  <c:v>1.14866045066955E7</c:v>
                </c:pt>
                <c:pt idx="39">
                  <c:v>1.17888835726612E7</c:v>
                </c:pt>
                <c:pt idx="40">
                  <c:v>1.20911626386269E7</c:v>
                </c:pt>
                <c:pt idx="41">
                  <c:v>1.23934417045925E7</c:v>
                </c:pt>
                <c:pt idx="42">
                  <c:v>1.26957207705582E7</c:v>
                </c:pt>
                <c:pt idx="43">
                  <c:v>1.29979998365239E7</c:v>
                </c:pt>
                <c:pt idx="44">
                  <c:v>1.33002789024895E7</c:v>
                </c:pt>
                <c:pt idx="45">
                  <c:v>1.36025579684552E7</c:v>
                </c:pt>
                <c:pt idx="46">
                  <c:v>1.39048370344209E7</c:v>
                </c:pt>
                <c:pt idx="47">
                  <c:v>1.42071161003866E7</c:v>
                </c:pt>
                <c:pt idx="48">
                  <c:v>1.45093951663522E7</c:v>
                </c:pt>
                <c:pt idx="49">
                  <c:v>1.48116742323179E7</c:v>
                </c:pt>
                <c:pt idx="50">
                  <c:v>1.51139532982836E7</c:v>
                </c:pt>
                <c:pt idx="51">
                  <c:v>1.54162323642492E7</c:v>
                </c:pt>
                <c:pt idx="52">
                  <c:v>1.57185114302149E7</c:v>
                </c:pt>
                <c:pt idx="53">
                  <c:v>1.60207904961806E7</c:v>
                </c:pt>
                <c:pt idx="54">
                  <c:v>1.63230695621463E7</c:v>
                </c:pt>
                <c:pt idx="55">
                  <c:v>1.66253486281119E7</c:v>
                </c:pt>
                <c:pt idx="56">
                  <c:v>1.69276276940776E7</c:v>
                </c:pt>
                <c:pt idx="57">
                  <c:v>1.72299067600433E7</c:v>
                </c:pt>
                <c:pt idx="58">
                  <c:v>1.75321858260089E7</c:v>
                </c:pt>
                <c:pt idx="59">
                  <c:v>1.78344648919746E7</c:v>
                </c:pt>
                <c:pt idx="60">
                  <c:v>1.81367439579403E7</c:v>
                </c:pt>
                <c:pt idx="61">
                  <c:v>1.8439023023906E7</c:v>
                </c:pt>
                <c:pt idx="62">
                  <c:v>1.87413020898716E7</c:v>
                </c:pt>
                <c:pt idx="63">
                  <c:v>1.90435811558373E7</c:v>
                </c:pt>
                <c:pt idx="64">
                  <c:v>1.9345860221803E7</c:v>
                </c:pt>
                <c:pt idx="65">
                  <c:v>1.96481392877687E7</c:v>
                </c:pt>
                <c:pt idx="66">
                  <c:v>1.99504183537343E7</c:v>
                </c:pt>
                <c:pt idx="67">
                  <c:v>2.02526974197E7</c:v>
                </c:pt>
                <c:pt idx="68">
                  <c:v>2.05549764856657E7</c:v>
                </c:pt>
                <c:pt idx="69">
                  <c:v>2.08572555516313E7</c:v>
                </c:pt>
                <c:pt idx="70">
                  <c:v>2.1159534617597E7</c:v>
                </c:pt>
                <c:pt idx="71">
                  <c:v>2.14618136835627E7</c:v>
                </c:pt>
                <c:pt idx="72">
                  <c:v>2.17640927495284E7</c:v>
                </c:pt>
                <c:pt idx="73">
                  <c:v>2.2066371815494E7</c:v>
                </c:pt>
                <c:pt idx="74">
                  <c:v>2.23686508814597E7</c:v>
                </c:pt>
                <c:pt idx="75">
                  <c:v>2.26709299474254E7</c:v>
                </c:pt>
                <c:pt idx="76">
                  <c:v>2.2973209013391E7</c:v>
                </c:pt>
                <c:pt idx="77">
                  <c:v>2.32754880793567E7</c:v>
                </c:pt>
                <c:pt idx="78">
                  <c:v>2.35777671453224E7</c:v>
                </c:pt>
                <c:pt idx="79">
                  <c:v>2.38800462112881E7</c:v>
                </c:pt>
                <c:pt idx="80">
                  <c:v>2.41823252772537E7</c:v>
                </c:pt>
                <c:pt idx="81">
                  <c:v>2.44846043432194E7</c:v>
                </c:pt>
                <c:pt idx="82">
                  <c:v>2.47868834091851E7</c:v>
                </c:pt>
                <c:pt idx="83">
                  <c:v>2.50891624751507E7</c:v>
                </c:pt>
                <c:pt idx="84">
                  <c:v>2.53914415411164E7</c:v>
                </c:pt>
                <c:pt idx="85">
                  <c:v>2.56937206070821E7</c:v>
                </c:pt>
                <c:pt idx="86">
                  <c:v>2.59959996730478E7</c:v>
                </c:pt>
                <c:pt idx="87">
                  <c:v>2.62982787390134E7</c:v>
                </c:pt>
                <c:pt idx="88">
                  <c:v>2.66005578049791E7</c:v>
                </c:pt>
                <c:pt idx="89">
                  <c:v>2.69028368709448E7</c:v>
                </c:pt>
                <c:pt idx="90">
                  <c:v>2.72051159369104E7</c:v>
                </c:pt>
                <c:pt idx="91">
                  <c:v>2.75073950028761E7</c:v>
                </c:pt>
                <c:pt idx="92">
                  <c:v>2.78096740688418E7</c:v>
                </c:pt>
                <c:pt idx="93">
                  <c:v>2.81119531348075E7</c:v>
                </c:pt>
                <c:pt idx="94">
                  <c:v>2.84142322007731E7</c:v>
                </c:pt>
                <c:pt idx="95">
                  <c:v>2.87165112667388E7</c:v>
                </c:pt>
                <c:pt idx="96">
                  <c:v>2.90187903327045E7</c:v>
                </c:pt>
                <c:pt idx="97">
                  <c:v>2.93210693986701E7</c:v>
                </c:pt>
                <c:pt idx="98">
                  <c:v>2.96233484646358E7</c:v>
                </c:pt>
                <c:pt idx="99">
                  <c:v>2.99256275306015E7</c:v>
                </c:pt>
                <c:pt idx="100">
                  <c:v>3.02279065965672E7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7925480"/>
        <c:axId val="-2088689528"/>
      </c:lineChart>
      <c:catAx>
        <c:axId val="-2097925480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txPr>
          <a:bodyPr rot="5400000" vert="horz" anchor="ctr" anchorCtr="1"/>
          <a:lstStyle/>
          <a:p>
            <a:pPr>
              <a:defRPr/>
            </a:pPr>
            <a:endParaRPr lang="en-US"/>
          </a:p>
        </c:txPr>
        <c:crossAx val="-2088689528"/>
        <c:crosses val="autoZero"/>
        <c:auto val="1"/>
        <c:lblAlgn val="ctr"/>
        <c:lblOffset val="100"/>
        <c:tickLblSkip val="5"/>
        <c:noMultiLvlLbl val="0"/>
      </c:catAx>
      <c:valAx>
        <c:axId val="-2088689528"/>
        <c:scaling>
          <c:orientation val="minMax"/>
          <c:max val="1.0E8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20979254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368300</xdr:colOff>
      <xdr:row>37</xdr:row>
      <xdr:rowOff>126999</xdr:rowOff>
    </xdr:from>
    <xdr:to>
      <xdr:col>17</xdr:col>
      <xdr:colOff>550334</xdr:colOff>
      <xdr:row>77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77</xdr:row>
      <xdr:rowOff>97366</xdr:rowOff>
    </xdr:from>
    <xdr:to>
      <xdr:col>17</xdr:col>
      <xdr:colOff>558800</xdr:colOff>
      <xdr:row>116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596900</xdr:colOff>
      <xdr:row>37</xdr:row>
      <xdr:rowOff>139699</xdr:rowOff>
    </xdr:from>
    <xdr:to>
      <xdr:col>27</xdr:col>
      <xdr:colOff>613834</xdr:colOff>
      <xdr:row>77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6"/>
  <sheetViews>
    <sheetView tabSelected="1" zoomScale="150" zoomScaleNormal="150" zoomScalePageLayoutView="150" workbookViewId="0">
      <selection activeCell="N30" sqref="N30"/>
    </sheetView>
  </sheetViews>
  <sheetFormatPr baseColWidth="10" defaultRowHeight="15" x14ac:dyDescent="0"/>
  <cols>
    <col min="2" max="2" width="13" customWidth="1"/>
    <col min="3" max="3" width="15.1640625" style="1" bestFit="1" customWidth="1"/>
    <col min="4" max="4" width="15" customWidth="1"/>
    <col min="5" max="5" width="13.6640625" customWidth="1"/>
    <col min="6" max="8" width="15.83203125" customWidth="1"/>
    <col min="9" max="9" width="14.83203125" customWidth="1"/>
    <col min="11" max="11" width="21.83203125" customWidth="1"/>
    <col min="12" max="12" width="14.6640625" customWidth="1"/>
    <col min="13" max="13" width="14.33203125" bestFit="1" customWidth="1"/>
    <col min="14" max="14" width="14.1640625" customWidth="1"/>
    <col min="15" max="15" width="3.5" customWidth="1"/>
    <col min="16" max="16" width="23.6640625" customWidth="1"/>
    <col min="17" max="17" width="15" customWidth="1"/>
    <col min="18" max="18" width="15.6640625" customWidth="1"/>
    <col min="21" max="21" width="17.83203125" customWidth="1"/>
  </cols>
  <sheetData>
    <row r="1" spans="2:24" ht="16" thickBot="1"/>
    <row r="2" spans="2:24">
      <c r="B2" s="8" t="s">
        <v>6</v>
      </c>
      <c r="C2" s="46"/>
      <c r="D2" s="17"/>
      <c r="E2" s="17"/>
      <c r="F2" s="17"/>
      <c r="G2" s="17"/>
      <c r="H2" s="17"/>
      <c r="I2" s="10"/>
      <c r="K2" s="57" t="s">
        <v>29</v>
      </c>
      <c r="L2" s="25" t="s">
        <v>1</v>
      </c>
      <c r="M2" s="9" t="s">
        <v>2</v>
      </c>
      <c r="N2" s="10"/>
    </row>
    <row r="3" spans="2:24">
      <c r="B3" s="11" t="s">
        <v>52</v>
      </c>
      <c r="C3" s="38"/>
      <c r="D3" s="92">
        <v>5000000</v>
      </c>
      <c r="E3" s="93">
        <v>1.052982720974742</v>
      </c>
      <c r="F3" s="22" t="s">
        <v>57</v>
      </c>
      <c r="G3" s="22"/>
      <c r="H3" s="22"/>
      <c r="I3" s="19"/>
      <c r="K3" s="53" t="s">
        <v>0</v>
      </c>
      <c r="L3" s="28">
        <v>10200300</v>
      </c>
      <c r="M3" s="12">
        <f>L3*L7</f>
        <v>10740739.648758661</v>
      </c>
      <c r="N3" s="13">
        <f>L3/L6</f>
        <v>0.6493401497614445</v>
      </c>
      <c r="P3" s="1">
        <v>760000</v>
      </c>
      <c r="Q3" t="s">
        <v>59</v>
      </c>
    </row>
    <row r="4" spans="2:24">
      <c r="B4" s="11" t="s">
        <v>56</v>
      </c>
      <c r="C4" s="38"/>
      <c r="D4" s="92">
        <v>0</v>
      </c>
      <c r="E4" s="93">
        <v>1.052982720974742</v>
      </c>
      <c r="F4" s="22" t="s">
        <v>58</v>
      </c>
      <c r="G4" s="22"/>
      <c r="H4" s="22"/>
      <c r="I4" s="19"/>
      <c r="K4" s="53" t="s">
        <v>9</v>
      </c>
      <c r="L4" s="49">
        <f>P3</f>
        <v>760000</v>
      </c>
      <c r="M4" s="12">
        <f>L4*L7</f>
        <v>800266.86794080387</v>
      </c>
      <c r="N4" s="13">
        <f>L4/L6</f>
        <v>4.838078427288392E-2</v>
      </c>
      <c r="P4" s="85">
        <v>2638009</v>
      </c>
      <c r="Q4" s="86" t="s">
        <v>49</v>
      </c>
      <c r="R4" s="86"/>
    </row>
    <row r="5" spans="2:24">
      <c r="B5" s="11" t="s">
        <v>5</v>
      </c>
      <c r="C5" s="38"/>
      <c r="D5" s="88">
        <v>1</v>
      </c>
      <c r="E5" s="12">
        <f>D5*(M5+M16)+M21+M22</f>
        <v>10794624.986363938</v>
      </c>
      <c r="F5" s="22" t="s">
        <v>25</v>
      </c>
      <c r="G5" s="22"/>
      <c r="H5" s="22"/>
      <c r="I5" s="19"/>
      <c r="K5" s="53" t="s">
        <v>8</v>
      </c>
      <c r="L5" s="28">
        <f>M5/L7</f>
        <v>4748416</v>
      </c>
      <c r="M5" s="12">
        <f>D3</f>
        <v>5000000</v>
      </c>
      <c r="N5" s="13">
        <f>L5/L6</f>
        <v>0.30227906596567156</v>
      </c>
    </row>
    <row r="6" spans="2:24">
      <c r="B6" s="11" t="s">
        <v>24</v>
      </c>
      <c r="C6" s="38"/>
      <c r="D6" s="22"/>
      <c r="E6" s="22"/>
      <c r="F6" s="22" t="s">
        <v>25</v>
      </c>
      <c r="G6" s="22"/>
      <c r="H6" s="22"/>
      <c r="I6" s="19"/>
      <c r="K6" s="53" t="s">
        <v>4</v>
      </c>
      <c r="L6" s="28">
        <f>SUM(L3:L5)</f>
        <v>15708716</v>
      </c>
      <c r="M6" s="12">
        <f>SUM(M3:M5)</f>
        <v>16541006.516699465</v>
      </c>
      <c r="N6" s="13">
        <f>SUM(N3:N5)</f>
        <v>1</v>
      </c>
    </row>
    <row r="7" spans="2:24" ht="16" thickBot="1">
      <c r="B7" s="11" t="s">
        <v>15</v>
      </c>
      <c r="C7" s="38"/>
      <c r="D7" s="22"/>
      <c r="E7" s="94">
        <v>10</v>
      </c>
      <c r="F7" s="22"/>
      <c r="G7" s="22"/>
      <c r="H7" s="22"/>
      <c r="I7" s="19"/>
      <c r="K7" s="54" t="s">
        <v>16</v>
      </c>
      <c r="L7" s="29">
        <f>E3</f>
        <v>1.052982720974742</v>
      </c>
      <c r="M7" s="15"/>
      <c r="N7" s="16"/>
      <c r="P7" s="43" t="s">
        <v>31</v>
      </c>
    </row>
    <row r="8" spans="2:24" ht="16" thickBot="1">
      <c r="B8" s="11" t="s">
        <v>20</v>
      </c>
      <c r="C8" s="38"/>
      <c r="D8" s="22"/>
      <c r="E8" s="94">
        <v>3</v>
      </c>
      <c r="F8" s="91" t="s">
        <v>60</v>
      </c>
      <c r="G8" s="22"/>
      <c r="H8" s="22"/>
      <c r="I8" s="19"/>
      <c r="K8" s="55"/>
      <c r="L8" s="44"/>
      <c r="M8" s="45">
        <f>M6-M5</f>
        <v>11541006.516699465</v>
      </c>
      <c r="N8" s="22" t="s">
        <v>32</v>
      </c>
      <c r="U8" s="35"/>
      <c r="V8" s="35"/>
      <c r="W8" s="35"/>
      <c r="X8" s="35"/>
    </row>
    <row r="9" spans="2:24" ht="16" thickBot="1">
      <c r="B9" s="11" t="s">
        <v>3</v>
      </c>
      <c r="C9" s="38"/>
      <c r="D9" s="22"/>
      <c r="E9" s="47">
        <v>0.08</v>
      </c>
      <c r="F9" s="22"/>
      <c r="G9" s="22"/>
      <c r="H9" s="22"/>
      <c r="I9" s="19"/>
      <c r="K9" s="50"/>
      <c r="P9" s="62" t="s">
        <v>53</v>
      </c>
      <c r="Q9" s="80">
        <f>L10</f>
        <v>1.052982720974742</v>
      </c>
      <c r="R9" s="60"/>
      <c r="S9" s="61"/>
      <c r="U9" s="39"/>
      <c r="V9" s="37"/>
      <c r="W9" s="35"/>
      <c r="X9" s="35"/>
    </row>
    <row r="10" spans="2:24">
      <c r="B10" s="11" t="s">
        <v>51</v>
      </c>
      <c r="C10" s="38"/>
      <c r="D10" s="88">
        <v>1000000</v>
      </c>
      <c r="E10" s="34">
        <f>D10*(D3+D4)</f>
        <v>5000000000000</v>
      </c>
      <c r="F10" s="35" t="s">
        <v>61</v>
      </c>
      <c r="G10" s="22"/>
      <c r="H10" s="22"/>
      <c r="I10" s="19"/>
      <c r="K10" s="62" t="s">
        <v>54</v>
      </c>
      <c r="L10" s="80">
        <f>E4</f>
        <v>1.052982720974742</v>
      </c>
      <c r="M10" s="60"/>
      <c r="N10" s="61"/>
      <c r="P10" s="51" t="s">
        <v>30</v>
      </c>
      <c r="Q10" s="27" t="s">
        <v>1</v>
      </c>
      <c r="R10" s="18" t="s">
        <v>2</v>
      </c>
      <c r="S10" s="19"/>
      <c r="U10" s="35"/>
      <c r="V10" s="40"/>
      <c r="W10" s="41"/>
      <c r="X10" s="35"/>
    </row>
    <row r="11" spans="2:24" ht="16" thickBot="1">
      <c r="B11" s="14" t="s">
        <v>37</v>
      </c>
      <c r="C11" s="48"/>
      <c r="D11" s="15"/>
      <c r="E11" s="84">
        <f>L7*5</f>
        <v>5.2649136048737102</v>
      </c>
      <c r="F11" s="15"/>
      <c r="G11" s="15"/>
      <c r="H11" s="15"/>
      <c r="I11" s="16"/>
      <c r="K11" s="51" t="s">
        <v>30</v>
      </c>
      <c r="L11" s="27" t="s">
        <v>1</v>
      </c>
      <c r="M11" s="18" t="s">
        <v>2</v>
      </c>
      <c r="N11" s="19"/>
      <c r="P11" s="53" t="s">
        <v>0</v>
      </c>
      <c r="Q11" s="28">
        <f>L12</f>
        <v>10200300</v>
      </c>
      <c r="R11" s="12">
        <f>Q11*Q9</f>
        <v>10740739.648758661</v>
      </c>
      <c r="S11" s="13">
        <f>Q11/Q16</f>
        <v>0.6493401497614445</v>
      </c>
      <c r="U11" s="35"/>
      <c r="V11" s="33"/>
      <c r="W11" s="33"/>
      <c r="X11" s="42"/>
    </row>
    <row r="12" spans="2:24">
      <c r="K12" s="53" t="s">
        <v>0</v>
      </c>
      <c r="L12" s="28">
        <f>L3</f>
        <v>10200300</v>
      </c>
      <c r="M12" s="12">
        <f>L12*L10</f>
        <v>10740739.648758661</v>
      </c>
      <c r="N12" s="13">
        <f>L12/L17</f>
        <v>0.6493401497614445</v>
      </c>
      <c r="P12" s="53" t="s">
        <v>9</v>
      </c>
      <c r="Q12" s="28">
        <f>L13</f>
        <v>760000</v>
      </c>
      <c r="R12" s="12">
        <f>Q12*Q9</f>
        <v>800266.86794080387</v>
      </c>
      <c r="S12" s="13">
        <f>Q12/Q16</f>
        <v>4.838078427288392E-2</v>
      </c>
      <c r="U12" s="35"/>
      <c r="V12" s="33"/>
      <c r="W12" s="33"/>
      <c r="X12" s="42"/>
    </row>
    <row r="13" spans="2:24">
      <c r="B13" t="s">
        <v>7</v>
      </c>
      <c r="C13" s="3" t="s">
        <v>11</v>
      </c>
      <c r="D13" s="2" t="s">
        <v>22</v>
      </c>
      <c r="E13" s="3" t="s">
        <v>9</v>
      </c>
      <c r="F13" s="3" t="s">
        <v>0</v>
      </c>
      <c r="G13" s="3" t="s">
        <v>23</v>
      </c>
      <c r="H13" s="3" t="s">
        <v>35</v>
      </c>
      <c r="I13" t="s">
        <v>10</v>
      </c>
      <c r="K13" s="53" t="s">
        <v>9</v>
      </c>
      <c r="L13" s="28">
        <f>L4</f>
        <v>760000</v>
      </c>
      <c r="M13" s="12">
        <f>L13*L10</f>
        <v>800266.86794080387</v>
      </c>
      <c r="N13" s="13">
        <f>L13/L17</f>
        <v>4.838078427288392E-2</v>
      </c>
      <c r="P13" s="53" t="s">
        <v>8</v>
      </c>
      <c r="Q13" s="28">
        <f>L14</f>
        <v>4748416</v>
      </c>
      <c r="R13" s="1">
        <f>Q13*Q9</f>
        <v>5000000.0000000009</v>
      </c>
      <c r="S13" s="13">
        <f>(Q13)/Q16</f>
        <v>0.30227906596567156</v>
      </c>
      <c r="U13" s="35"/>
      <c r="V13" s="33"/>
      <c r="W13" s="34"/>
      <c r="X13" s="42"/>
    </row>
    <row r="14" spans="2:24">
      <c r="B14" s="1">
        <v>0</v>
      </c>
      <c r="C14" s="89">
        <f t="shared" ref="C14:C77" si="0">B14/$L$28</f>
        <v>0</v>
      </c>
      <c r="D14" s="85">
        <f>IF($B14*$M$27&gt;=$E$10,$B14*$M$27,IF($B14&lt;$E$5,$B14,IF(($E$5+($B14-$E$5)*$M$27)&gt;=$E$10,$E$10,$E$5+($B14-$E$5)*$M$27)))</f>
        <v>0</v>
      </c>
      <c r="E14" s="85">
        <f>G14*$M$26/($M$25+$M$26)</f>
        <v>0</v>
      </c>
      <c r="F14" s="85">
        <f>G14*$M$25/($M$25+$M$26)</f>
        <v>0</v>
      </c>
      <c r="G14" s="85">
        <f>B14-D14</f>
        <v>0</v>
      </c>
      <c r="H14" s="85">
        <f>B14*$M$27</f>
        <v>0</v>
      </c>
      <c r="I14" s="5">
        <f>(D14+E14+F14)-B14</f>
        <v>0</v>
      </c>
      <c r="K14" s="53" t="s">
        <v>8</v>
      </c>
      <c r="L14" s="28">
        <f>L5</f>
        <v>4748416</v>
      </c>
      <c r="M14" s="1">
        <f>L14*L10</f>
        <v>5000000.0000000009</v>
      </c>
      <c r="N14" s="13">
        <f>(L14+L15)/L17</f>
        <v>0.30227906596567156</v>
      </c>
      <c r="P14" s="53" t="s">
        <v>26</v>
      </c>
      <c r="Q14" s="28"/>
      <c r="R14" s="12"/>
      <c r="S14" s="13"/>
      <c r="U14" s="35"/>
      <c r="V14" s="33"/>
      <c r="W14" s="33"/>
      <c r="X14" s="42"/>
    </row>
    <row r="15" spans="2:24">
      <c r="B15" s="1">
        <v>1000000</v>
      </c>
      <c r="C15" s="6">
        <f t="shared" si="0"/>
        <v>6.3658926674847266E-2</v>
      </c>
      <c r="D15" s="1">
        <f t="shared" ref="D15:D78" si="1">IF($B15*$M$27&gt;=$E$10,$B15*$M$27,IF($B15&lt;$E$5,$B15,IF(($E$5+($B15-$E$5)*$M$27)&gt;=$E$10,$E$10,$E$5+($B15-$E$5)*$M$27)))</f>
        <v>1000000</v>
      </c>
      <c r="E15" s="1">
        <f t="shared" ref="E15:E78" si="2">G15*$M$26/($M$25+$M$26)</f>
        <v>0</v>
      </c>
      <c r="F15" s="1">
        <f t="shared" ref="F15:F78" si="3">G15*$M$25/($M$25+$M$26)</f>
        <v>0</v>
      </c>
      <c r="G15" s="1">
        <f t="shared" ref="G15:G78" si="4">B15-D15</f>
        <v>0</v>
      </c>
      <c r="H15" s="1">
        <f t="shared" ref="H15:H78" si="5">B15*$M$27</f>
        <v>302279.06596567156</v>
      </c>
      <c r="I15" s="5">
        <f t="shared" ref="I15:I78" si="6">(D15+E15+F15)-B15</f>
        <v>0</v>
      </c>
      <c r="K15" s="53" t="s">
        <v>13</v>
      </c>
      <c r="L15" s="28">
        <f>M15/L10</f>
        <v>0</v>
      </c>
      <c r="M15" s="12">
        <f>IF(L10&lt;L7,M5-M14,0)</f>
        <v>0</v>
      </c>
      <c r="N15" s="13"/>
      <c r="P15" s="53" t="s">
        <v>12</v>
      </c>
      <c r="Q15" s="28">
        <f>R15/Q9</f>
        <v>0</v>
      </c>
      <c r="R15" s="33">
        <f>M16</f>
        <v>0</v>
      </c>
      <c r="S15" s="13">
        <f>Q15/Q16</f>
        <v>0</v>
      </c>
      <c r="U15" s="35"/>
      <c r="V15" s="33"/>
      <c r="W15" s="33"/>
      <c r="X15" s="42"/>
    </row>
    <row r="16" spans="2:24" ht="16" thickBot="1">
      <c r="B16" s="1">
        <f>B15+1000000</f>
        <v>2000000</v>
      </c>
      <c r="C16" s="6">
        <f t="shared" si="0"/>
        <v>0.12731785334969453</v>
      </c>
      <c r="D16" s="1">
        <f t="shared" si="1"/>
        <v>2000000</v>
      </c>
      <c r="E16" s="1">
        <f t="shared" si="2"/>
        <v>0</v>
      </c>
      <c r="F16" s="1">
        <f t="shared" si="3"/>
        <v>0</v>
      </c>
      <c r="G16" s="1">
        <f t="shared" si="4"/>
        <v>0</v>
      </c>
      <c r="H16" s="1">
        <f t="shared" si="5"/>
        <v>604558.13193134312</v>
      </c>
      <c r="I16" s="5">
        <f t="shared" si="6"/>
        <v>0</v>
      </c>
      <c r="K16" s="53" t="s">
        <v>12</v>
      </c>
      <c r="L16" s="28">
        <f>M16/L10</f>
        <v>0</v>
      </c>
      <c r="M16" s="33">
        <f>D4</f>
        <v>0</v>
      </c>
      <c r="N16" s="13">
        <f>L16/L17</f>
        <v>0</v>
      </c>
      <c r="P16" s="54" t="s">
        <v>4</v>
      </c>
      <c r="Q16" s="30">
        <f>SUM(Q11:Q15)</f>
        <v>15708716</v>
      </c>
      <c r="R16" s="20">
        <f>SUM(R11:R15)</f>
        <v>16541006.516699467</v>
      </c>
      <c r="S16" s="21">
        <f>SUM(S11:S15)</f>
        <v>1</v>
      </c>
      <c r="U16" s="35"/>
      <c r="V16" s="33"/>
      <c r="W16" s="33"/>
      <c r="X16" s="42"/>
    </row>
    <row r="17" spans="2:24" ht="16" thickBot="1">
      <c r="B17" s="1">
        <f t="shared" ref="B17:B80" si="7">B16+1000000</f>
        <v>3000000</v>
      </c>
      <c r="C17" s="6">
        <f t="shared" si="0"/>
        <v>0.1909767800245418</v>
      </c>
      <c r="D17" s="1">
        <f t="shared" si="1"/>
        <v>3000000</v>
      </c>
      <c r="E17" s="1">
        <f t="shared" si="2"/>
        <v>0</v>
      </c>
      <c r="F17" s="1">
        <f t="shared" si="3"/>
        <v>0</v>
      </c>
      <c r="G17" s="1">
        <f t="shared" si="4"/>
        <v>0</v>
      </c>
      <c r="H17" s="1">
        <f t="shared" si="5"/>
        <v>906837.19789701467</v>
      </c>
      <c r="I17" s="5">
        <f t="shared" si="6"/>
        <v>0</v>
      </c>
      <c r="K17" s="54" t="s">
        <v>4</v>
      </c>
      <c r="L17" s="30">
        <f>SUM(L12:L16)</f>
        <v>15708716</v>
      </c>
      <c r="M17" s="20">
        <f>SUM(M12:M16)</f>
        <v>16541006.516699467</v>
      </c>
      <c r="N17" s="21">
        <f>SUM(N12:N16)</f>
        <v>1</v>
      </c>
      <c r="P17" s="55"/>
      <c r="Q17" s="33"/>
      <c r="R17" s="45">
        <f>R16-R15</f>
        <v>16541006.516699467</v>
      </c>
      <c r="S17" s="22" t="s">
        <v>32</v>
      </c>
      <c r="U17" s="35"/>
      <c r="V17" s="35"/>
      <c r="W17" s="35"/>
      <c r="X17" s="35"/>
    </row>
    <row r="18" spans="2:24" ht="16" thickBot="1">
      <c r="B18" s="1">
        <f t="shared" si="7"/>
        <v>4000000</v>
      </c>
      <c r="C18" s="6">
        <f t="shared" si="0"/>
        <v>0.25463570669938906</v>
      </c>
      <c r="D18" s="1">
        <f t="shared" si="1"/>
        <v>4000000</v>
      </c>
      <c r="E18" s="1">
        <f t="shared" si="2"/>
        <v>0</v>
      </c>
      <c r="F18" s="1">
        <f t="shared" si="3"/>
        <v>0</v>
      </c>
      <c r="G18" s="1">
        <f t="shared" si="4"/>
        <v>0</v>
      </c>
      <c r="H18" s="1">
        <f t="shared" si="5"/>
        <v>1209116.2638626862</v>
      </c>
      <c r="I18" s="5">
        <f t="shared" si="6"/>
        <v>0</v>
      </c>
      <c r="K18" s="55"/>
      <c r="L18" s="33"/>
      <c r="M18" s="45">
        <f>M17-M16</f>
        <v>16541006.516699467</v>
      </c>
      <c r="N18" s="22" t="s">
        <v>32</v>
      </c>
      <c r="P18" s="56" t="s">
        <v>28</v>
      </c>
      <c r="T18" t="s">
        <v>50</v>
      </c>
      <c r="U18" s="35"/>
      <c r="V18" s="35"/>
      <c r="W18" s="35"/>
      <c r="X18" s="35"/>
    </row>
    <row r="19" spans="2:24" ht="16" thickBot="1">
      <c r="B19" s="1">
        <f t="shared" si="7"/>
        <v>5000000</v>
      </c>
      <c r="C19" s="6">
        <f t="shared" si="0"/>
        <v>0.3182946333742363</v>
      </c>
      <c r="D19" s="1">
        <f t="shared" si="1"/>
        <v>5000000</v>
      </c>
      <c r="E19" s="1">
        <f t="shared" si="2"/>
        <v>0</v>
      </c>
      <c r="F19" s="1">
        <f t="shared" si="3"/>
        <v>0</v>
      </c>
      <c r="G19" s="1">
        <f t="shared" si="4"/>
        <v>0</v>
      </c>
      <c r="H19" s="1">
        <f t="shared" si="5"/>
        <v>1511395.3298283578</v>
      </c>
      <c r="I19" s="5">
        <f t="shared" si="6"/>
        <v>0</v>
      </c>
      <c r="K19" s="50"/>
      <c r="L19" s="7"/>
      <c r="N19" s="4"/>
      <c r="P19" s="62" t="s">
        <v>55</v>
      </c>
      <c r="Q19" s="80">
        <f>Q9</f>
        <v>1.052982720974742</v>
      </c>
      <c r="R19" s="81">
        <f>(M6+R25)/(L6+Q25)</f>
        <v>1.052982720974742</v>
      </c>
      <c r="S19" s="82" t="s">
        <v>27</v>
      </c>
    </row>
    <row r="20" spans="2:24">
      <c r="B20" s="1">
        <f t="shared" si="7"/>
        <v>6000000</v>
      </c>
      <c r="C20" s="6">
        <f t="shared" si="0"/>
        <v>0.3819535600490836</v>
      </c>
      <c r="D20" s="1">
        <f t="shared" si="1"/>
        <v>6000000</v>
      </c>
      <c r="E20" s="1">
        <f t="shared" si="2"/>
        <v>0</v>
      </c>
      <c r="F20" s="1">
        <f t="shared" si="3"/>
        <v>0</v>
      </c>
      <c r="G20" s="1">
        <f t="shared" si="4"/>
        <v>0</v>
      </c>
      <c r="H20" s="1">
        <f t="shared" si="5"/>
        <v>1813674.3957940293</v>
      </c>
      <c r="I20" s="5">
        <f t="shared" si="6"/>
        <v>0</v>
      </c>
      <c r="K20" s="57" t="s">
        <v>19</v>
      </c>
      <c r="L20" s="26"/>
      <c r="M20" s="9" t="s">
        <v>45</v>
      </c>
      <c r="N20" s="10"/>
      <c r="P20" s="51" t="s">
        <v>30</v>
      </c>
      <c r="Q20" s="27" t="s">
        <v>1</v>
      </c>
      <c r="R20" s="18" t="s">
        <v>2</v>
      </c>
      <c r="S20" s="19"/>
    </row>
    <row r="21" spans="2:24">
      <c r="B21" s="1">
        <f t="shared" si="7"/>
        <v>7000000</v>
      </c>
      <c r="C21" s="6">
        <f t="shared" si="0"/>
        <v>0.44561248672393083</v>
      </c>
      <c r="D21" s="1">
        <f t="shared" si="1"/>
        <v>7000000</v>
      </c>
      <c r="E21" s="1">
        <f t="shared" si="2"/>
        <v>0</v>
      </c>
      <c r="F21" s="1">
        <f t="shared" si="3"/>
        <v>0</v>
      </c>
      <c r="G21" s="1">
        <f t="shared" si="4"/>
        <v>0</v>
      </c>
      <c r="H21" s="1">
        <f t="shared" si="5"/>
        <v>2115953.4617597009</v>
      </c>
      <c r="I21" s="5">
        <f t="shared" si="6"/>
        <v>0</v>
      </c>
      <c r="K21" s="58" t="s">
        <v>17</v>
      </c>
      <c r="L21" s="34"/>
      <c r="M21" s="34">
        <f>($M$5*(1+$E$9)^$E$7)-$M$5</f>
        <v>5794624.9863639381</v>
      </c>
      <c r="N21" s="19"/>
      <c r="P21" s="53" t="s">
        <v>0</v>
      </c>
      <c r="Q21" s="28">
        <f>Q11</f>
        <v>10200300</v>
      </c>
      <c r="R21" s="12">
        <f>Q21*Q19</f>
        <v>10740739.648758661</v>
      </c>
      <c r="S21" s="13">
        <f>Q21/Q26</f>
        <v>0.6493401497614445</v>
      </c>
    </row>
    <row r="22" spans="2:24" ht="16" thickBot="1">
      <c r="B22" s="1">
        <f t="shared" si="7"/>
        <v>8000000</v>
      </c>
      <c r="C22" s="6">
        <f t="shared" si="0"/>
        <v>0.50927141339877813</v>
      </c>
      <c r="D22" s="1">
        <f t="shared" si="1"/>
        <v>8000000</v>
      </c>
      <c r="E22" s="1">
        <f t="shared" si="2"/>
        <v>0</v>
      </c>
      <c r="F22" s="1">
        <f t="shared" si="3"/>
        <v>0</v>
      </c>
      <c r="G22" s="1">
        <f t="shared" si="4"/>
        <v>0</v>
      </c>
      <c r="H22" s="1">
        <f t="shared" si="5"/>
        <v>2418232.5277253725</v>
      </c>
      <c r="I22" s="5">
        <f t="shared" si="6"/>
        <v>0</v>
      </c>
      <c r="K22" s="59" t="s">
        <v>18</v>
      </c>
      <c r="L22" s="36"/>
      <c r="M22" s="36">
        <f>IF(E7&lt;E8,"check e5 e6",($M$16*(1+$E$9)^($E$7-$E$8))-$M$16)</f>
        <v>0</v>
      </c>
      <c r="N22" s="16"/>
      <c r="P22" s="53" t="s">
        <v>9</v>
      </c>
      <c r="Q22" s="28">
        <f>Q12</f>
        <v>760000</v>
      </c>
      <c r="R22" s="12">
        <f>Q22*Q19</f>
        <v>800266.86794080387</v>
      </c>
      <c r="S22" s="13">
        <f>Q22/Q26</f>
        <v>4.838078427288392E-2</v>
      </c>
    </row>
    <row r="23" spans="2:24" ht="16" thickBot="1">
      <c r="B23" s="1">
        <f t="shared" si="7"/>
        <v>9000000</v>
      </c>
      <c r="C23" s="6">
        <f t="shared" si="0"/>
        <v>0.57293034007362542</v>
      </c>
      <c r="D23" s="1">
        <f t="shared" si="1"/>
        <v>9000000</v>
      </c>
      <c r="E23" s="1">
        <f t="shared" si="2"/>
        <v>0</v>
      </c>
      <c r="F23" s="1">
        <f t="shared" si="3"/>
        <v>0</v>
      </c>
      <c r="G23" s="1">
        <f t="shared" si="4"/>
        <v>0</v>
      </c>
      <c r="H23" s="1">
        <f t="shared" si="5"/>
        <v>2720511.593691044</v>
      </c>
      <c r="I23" s="5">
        <f t="shared" si="6"/>
        <v>0</v>
      </c>
      <c r="K23" s="50"/>
      <c r="P23" s="53" t="s">
        <v>8</v>
      </c>
      <c r="Q23" s="28">
        <f>Q13</f>
        <v>4748416</v>
      </c>
      <c r="R23" s="1">
        <f>Q23*Q19</f>
        <v>5000000.0000000009</v>
      </c>
      <c r="S23" s="13">
        <f>(Q23+Q24)/Q26</f>
        <v>0.30227906596567156</v>
      </c>
    </row>
    <row r="24" spans="2:24">
      <c r="B24" s="1">
        <f t="shared" si="7"/>
        <v>10000000</v>
      </c>
      <c r="C24" s="6">
        <f t="shared" si="0"/>
        <v>0.6365892667484726</v>
      </c>
      <c r="D24" s="1">
        <f t="shared" si="1"/>
        <v>10000000</v>
      </c>
      <c r="E24" s="1">
        <f t="shared" si="2"/>
        <v>0</v>
      </c>
      <c r="F24" s="1">
        <f t="shared" si="3"/>
        <v>0</v>
      </c>
      <c r="G24" s="1">
        <f t="shared" si="4"/>
        <v>0</v>
      </c>
      <c r="H24" s="1">
        <f t="shared" si="5"/>
        <v>3022790.6596567156</v>
      </c>
      <c r="I24" s="5">
        <f t="shared" si="6"/>
        <v>0</v>
      </c>
      <c r="K24" s="57" t="s">
        <v>46</v>
      </c>
      <c r="L24" s="25" t="s">
        <v>21</v>
      </c>
      <c r="M24" s="17"/>
      <c r="N24" s="10"/>
      <c r="P24" s="53" t="s">
        <v>13</v>
      </c>
      <c r="Q24" s="28">
        <f>IF(L10&gt;=L7,0,(M5/R19)-Q23)</f>
        <v>0</v>
      </c>
      <c r="R24" s="12">
        <f>Q24*Q19</f>
        <v>0</v>
      </c>
      <c r="S24" s="13"/>
    </row>
    <row r="25" spans="2:24">
      <c r="B25" s="1">
        <f t="shared" si="7"/>
        <v>11000000</v>
      </c>
      <c r="C25" s="6">
        <f t="shared" si="0"/>
        <v>0.7002481934233199</v>
      </c>
      <c r="D25" s="1">
        <f t="shared" si="1"/>
        <v>10856705.553658534</v>
      </c>
      <c r="E25" s="1">
        <f t="shared" si="2"/>
        <v>9936.2042297669122</v>
      </c>
      <c r="F25" s="1">
        <f t="shared" si="3"/>
        <v>133358.24211169925</v>
      </c>
      <c r="G25" s="1">
        <f t="shared" si="4"/>
        <v>143294.44634146616</v>
      </c>
      <c r="H25" s="1">
        <f t="shared" si="5"/>
        <v>3325069.7256223871</v>
      </c>
      <c r="I25" s="5">
        <f t="shared" si="6"/>
        <v>0</v>
      </c>
      <c r="K25" s="53" t="s">
        <v>0</v>
      </c>
      <c r="L25" s="31">
        <f>L12</f>
        <v>10200300</v>
      </c>
      <c r="M25" s="23">
        <f>L25/L28</f>
        <v>0.6493401497614445</v>
      </c>
      <c r="N25" s="19"/>
      <c r="P25" s="53" t="s">
        <v>12</v>
      </c>
      <c r="Q25" s="28">
        <f>L16</f>
        <v>0</v>
      </c>
      <c r="R25" s="33">
        <f>R15</f>
        <v>0</v>
      </c>
      <c r="S25" s="13">
        <f>Q25/Q26</f>
        <v>0</v>
      </c>
    </row>
    <row r="26" spans="2:24" ht="16" thickBot="1">
      <c r="B26" s="1">
        <f t="shared" si="7"/>
        <v>12000000</v>
      </c>
      <c r="C26" s="6">
        <f t="shared" si="0"/>
        <v>0.76390712009816719</v>
      </c>
      <c r="D26" s="1">
        <f t="shared" si="1"/>
        <v>11158984.619624205</v>
      </c>
      <c r="E26" s="1">
        <f t="shared" si="2"/>
        <v>58316.988502650864</v>
      </c>
      <c r="F26" s="1">
        <f t="shared" si="3"/>
        <v>782698.39187314408</v>
      </c>
      <c r="G26" s="1">
        <f t="shared" si="4"/>
        <v>841015.38037579507</v>
      </c>
      <c r="H26" s="1">
        <f t="shared" si="5"/>
        <v>3627348.7915880587</v>
      </c>
      <c r="I26" s="5">
        <f t="shared" si="6"/>
        <v>0</v>
      </c>
      <c r="K26" s="53" t="s">
        <v>9</v>
      </c>
      <c r="L26" s="83">
        <f>L13</f>
        <v>760000</v>
      </c>
      <c r="M26" s="23">
        <f>L26/L28</f>
        <v>4.838078427288392E-2</v>
      </c>
      <c r="N26" s="90" t="s">
        <v>47</v>
      </c>
      <c r="P26" s="54" t="s">
        <v>4</v>
      </c>
      <c r="Q26" s="30">
        <f>SUM(Q21:Q25)</f>
        <v>15708716</v>
      </c>
      <c r="R26" s="20">
        <f>SUM(R21:R25)</f>
        <v>16541006.516699467</v>
      </c>
      <c r="S26" s="21">
        <f>SUM(S21:S25)</f>
        <v>1</v>
      </c>
    </row>
    <row r="27" spans="2:24" ht="16" thickBot="1">
      <c r="B27" s="1">
        <f t="shared" si="7"/>
        <v>13000000</v>
      </c>
      <c r="C27" s="6">
        <f t="shared" si="0"/>
        <v>0.82756604677301437</v>
      </c>
      <c r="D27" s="1">
        <f t="shared" si="1"/>
        <v>11461263.685589878</v>
      </c>
      <c r="E27" s="1">
        <f t="shared" si="2"/>
        <v>106697.7727755347</v>
      </c>
      <c r="F27" s="1">
        <f t="shared" si="3"/>
        <v>1432038.5416345873</v>
      </c>
      <c r="G27" s="1">
        <f t="shared" si="4"/>
        <v>1538736.3144101221</v>
      </c>
      <c r="H27" s="1">
        <f t="shared" si="5"/>
        <v>3929627.8575537303</v>
      </c>
      <c r="I27" s="5">
        <f t="shared" si="6"/>
        <v>0</v>
      </c>
      <c r="K27" s="53" t="s">
        <v>14</v>
      </c>
      <c r="L27" s="31">
        <f>L14+L15+L16</f>
        <v>4748416</v>
      </c>
      <c r="M27" s="23">
        <f>L27/L28</f>
        <v>0.30227906596567156</v>
      </c>
      <c r="N27" s="19"/>
      <c r="P27" s="50"/>
      <c r="R27" s="45">
        <f>R26-R25</f>
        <v>16541006.516699467</v>
      </c>
      <c r="S27" s="22" t="s">
        <v>32</v>
      </c>
    </row>
    <row r="28" spans="2:24" ht="16" thickBot="1">
      <c r="B28" s="1">
        <f t="shared" si="7"/>
        <v>14000000</v>
      </c>
      <c r="C28" s="6">
        <f t="shared" si="0"/>
        <v>0.89122497344786167</v>
      </c>
      <c r="D28" s="1">
        <f t="shared" si="1"/>
        <v>11763542.751555549</v>
      </c>
      <c r="E28" s="1">
        <f t="shared" si="2"/>
        <v>155078.55704841865</v>
      </c>
      <c r="F28" s="1">
        <f t="shared" si="3"/>
        <v>2081378.6913960322</v>
      </c>
      <c r="G28" s="1">
        <f t="shared" si="4"/>
        <v>2236457.248444451</v>
      </c>
      <c r="H28" s="1">
        <f t="shared" si="5"/>
        <v>4231906.9235194018</v>
      </c>
      <c r="I28" s="5">
        <f t="shared" si="6"/>
        <v>0</v>
      </c>
      <c r="K28" s="54" t="s">
        <v>4</v>
      </c>
      <c r="L28" s="32">
        <f>SUM(L25:L27)</f>
        <v>15708716</v>
      </c>
      <c r="M28" s="24">
        <f>SUM(M25:M27)</f>
        <v>1</v>
      </c>
      <c r="N28" s="16"/>
      <c r="P28" s="75" t="s">
        <v>36</v>
      </c>
      <c r="Q28" s="87">
        <v>0</v>
      </c>
      <c r="R28" s="69"/>
      <c r="S28" s="76"/>
    </row>
    <row r="29" spans="2:24" ht="16" thickBot="1">
      <c r="B29" s="1">
        <f t="shared" si="7"/>
        <v>15000000</v>
      </c>
      <c r="C29" s="6">
        <f t="shared" si="0"/>
        <v>0.95488390012270896</v>
      </c>
      <c r="D29" s="1">
        <f t="shared" si="1"/>
        <v>12065821.81752122</v>
      </c>
      <c r="E29" s="1">
        <f t="shared" si="2"/>
        <v>203459.34132130258</v>
      </c>
      <c r="F29" s="1">
        <f t="shared" si="3"/>
        <v>2730718.8411574769</v>
      </c>
      <c r="G29" s="1">
        <f t="shared" si="4"/>
        <v>2934178.1824787799</v>
      </c>
      <c r="H29" s="1">
        <f t="shared" si="5"/>
        <v>4534185.9894850729</v>
      </c>
      <c r="I29" s="5">
        <f t="shared" si="6"/>
        <v>0</v>
      </c>
      <c r="K29" s="50"/>
      <c r="P29" s="77" t="s">
        <v>44</v>
      </c>
      <c r="Q29" s="78">
        <f>E11</f>
        <v>5.2649136048737102</v>
      </c>
      <c r="R29" s="79"/>
      <c r="S29" s="74"/>
    </row>
    <row r="30" spans="2:24">
      <c r="B30" s="1">
        <f t="shared" si="7"/>
        <v>16000000</v>
      </c>
      <c r="C30" s="6">
        <f t="shared" si="0"/>
        <v>1.0185428267975563</v>
      </c>
      <c r="D30" s="1">
        <f t="shared" si="1"/>
        <v>12368100.883486891</v>
      </c>
      <c r="E30" s="1">
        <f t="shared" si="2"/>
        <v>251840.12559418657</v>
      </c>
      <c r="F30" s="1">
        <f t="shared" si="3"/>
        <v>3380058.9909189222</v>
      </c>
      <c r="G30" s="1">
        <f t="shared" si="4"/>
        <v>3631899.1165131088</v>
      </c>
      <c r="H30" s="1">
        <f t="shared" si="5"/>
        <v>4836465.0554507449</v>
      </c>
      <c r="I30" s="5">
        <f t="shared" si="6"/>
        <v>0</v>
      </c>
      <c r="K30" s="52" t="s">
        <v>40</v>
      </c>
      <c r="L30" s="68">
        <v>10000000</v>
      </c>
      <c r="M30" s="95" t="s">
        <v>41</v>
      </c>
      <c r="N30" s="70">
        <v>8</v>
      </c>
      <c r="P30" s="51" t="s">
        <v>43</v>
      </c>
      <c r="Q30" s="27" t="s">
        <v>1</v>
      </c>
      <c r="R30" s="18" t="s">
        <v>2</v>
      </c>
      <c r="S30" s="19"/>
    </row>
    <row r="31" spans="2:24">
      <c r="B31" s="1">
        <f t="shared" si="7"/>
        <v>17000000</v>
      </c>
      <c r="C31" s="6">
        <f t="shared" si="0"/>
        <v>1.0822017534724035</v>
      </c>
      <c r="D31" s="1">
        <f t="shared" si="1"/>
        <v>12670379.949452564</v>
      </c>
      <c r="E31" s="1">
        <f t="shared" si="2"/>
        <v>300220.90986707038</v>
      </c>
      <c r="F31" s="1">
        <f t="shared" si="3"/>
        <v>4029399.1406803653</v>
      </c>
      <c r="G31" s="1">
        <f t="shared" si="4"/>
        <v>4329620.0505474359</v>
      </c>
      <c r="H31" s="1">
        <f t="shared" si="5"/>
        <v>5138744.121416416</v>
      </c>
      <c r="I31" s="5">
        <f t="shared" si="6"/>
        <v>0</v>
      </c>
      <c r="K31" s="71" t="s">
        <v>42</v>
      </c>
      <c r="L31" s="72">
        <f>L30*8</f>
        <v>80000000</v>
      </c>
      <c r="M31" s="73"/>
      <c r="N31" s="74"/>
      <c r="P31" s="53" t="s">
        <v>0</v>
      </c>
      <c r="Q31" s="28">
        <f>L25</f>
        <v>10200300</v>
      </c>
      <c r="R31" s="12">
        <f>Q31*Q29</f>
        <v>53703698.243793309</v>
      </c>
      <c r="S31" s="13">
        <f>R31/R36</f>
        <v>0.49861828138959069</v>
      </c>
    </row>
    <row r="32" spans="2:24">
      <c r="B32" s="1">
        <f t="shared" si="7"/>
        <v>18000000</v>
      </c>
      <c r="C32" s="6">
        <f t="shared" si="0"/>
        <v>1.1458606801472508</v>
      </c>
      <c r="D32" s="1">
        <f t="shared" si="1"/>
        <v>12972659.015418235</v>
      </c>
      <c r="E32" s="1">
        <f t="shared" si="2"/>
        <v>348601.69413995434</v>
      </c>
      <c r="F32" s="1">
        <f t="shared" si="3"/>
        <v>4678739.2904418102</v>
      </c>
      <c r="G32" s="1">
        <f t="shared" si="4"/>
        <v>5027340.9845817648</v>
      </c>
      <c r="H32" s="1">
        <f t="shared" si="5"/>
        <v>5441023.187382088</v>
      </c>
      <c r="I32" s="5">
        <f t="shared" si="6"/>
        <v>0</v>
      </c>
      <c r="K32" s="51" t="s">
        <v>39</v>
      </c>
      <c r="L32" s="27" t="s">
        <v>21</v>
      </c>
      <c r="M32" s="27" t="s">
        <v>41</v>
      </c>
      <c r="N32" s="65" t="s">
        <v>40</v>
      </c>
      <c r="P32" s="53" t="s">
        <v>9</v>
      </c>
      <c r="Q32" s="28">
        <f>L26</f>
        <v>760000</v>
      </c>
      <c r="R32" s="12">
        <f>Q32*Q29</f>
        <v>4001334.3397040199</v>
      </c>
      <c r="S32" s="13">
        <f>R32/R36</f>
        <v>3.7150857705762472E-2</v>
      </c>
      <c r="T32" t="s">
        <v>48</v>
      </c>
    </row>
    <row r="33" spans="2:20">
      <c r="B33" s="1">
        <f t="shared" si="7"/>
        <v>19000000</v>
      </c>
      <c r="C33" s="6">
        <f t="shared" si="0"/>
        <v>1.2095196068220979</v>
      </c>
      <c r="D33" s="1">
        <f t="shared" si="1"/>
        <v>13274938.081383906</v>
      </c>
      <c r="E33" s="1">
        <f t="shared" si="2"/>
        <v>396982.47841283825</v>
      </c>
      <c r="F33" s="1">
        <f t="shared" si="3"/>
        <v>5328079.440203255</v>
      </c>
      <c r="G33" s="1">
        <f t="shared" si="4"/>
        <v>5725061.9186160937</v>
      </c>
      <c r="H33" s="1">
        <f t="shared" si="5"/>
        <v>5743302.2533477591</v>
      </c>
      <c r="I33" s="5">
        <f t="shared" si="6"/>
        <v>0</v>
      </c>
      <c r="K33" s="53" t="s">
        <v>0</v>
      </c>
      <c r="L33" s="31">
        <f>L25</f>
        <v>10200300</v>
      </c>
      <c r="M33" s="38">
        <f>$N$30*L33</f>
        <v>81602400</v>
      </c>
      <c r="N33" s="63">
        <f>($L$31/$L$36)*L33</f>
        <v>51947211.980915561</v>
      </c>
      <c r="P33" s="53" t="s">
        <v>34</v>
      </c>
      <c r="Q33" s="28">
        <f>L27</f>
        <v>4748416</v>
      </c>
      <c r="R33" s="38">
        <f>Q33*Q29</f>
        <v>25000000.000000004</v>
      </c>
      <c r="S33" s="13">
        <f>R33/R36</f>
        <v>0.23211543045232344</v>
      </c>
    </row>
    <row r="34" spans="2:20">
      <c r="B34" s="1">
        <f t="shared" si="7"/>
        <v>20000000</v>
      </c>
      <c r="C34" s="6">
        <f t="shared" si="0"/>
        <v>1.2731785334969452</v>
      </c>
      <c r="D34" s="1">
        <f t="shared" si="1"/>
        <v>13577217.147349577</v>
      </c>
      <c r="E34" s="1">
        <f t="shared" si="2"/>
        <v>445363.26268572221</v>
      </c>
      <c r="F34" s="1">
        <f t="shared" si="3"/>
        <v>5977419.5899646999</v>
      </c>
      <c r="G34" s="1">
        <f t="shared" si="4"/>
        <v>6422782.8526504226</v>
      </c>
      <c r="H34" s="1">
        <f t="shared" si="5"/>
        <v>6045581.3193134312</v>
      </c>
      <c r="I34" s="5">
        <f t="shared" si="6"/>
        <v>0</v>
      </c>
      <c r="K34" s="53" t="s">
        <v>9</v>
      </c>
      <c r="L34" s="31">
        <f>L26</f>
        <v>760000</v>
      </c>
      <c r="M34" s="38">
        <f>$N$30*L34</f>
        <v>6080000</v>
      </c>
      <c r="N34" s="63">
        <f>($L$31/$L$36)*L34</f>
        <v>3870462.7418307136</v>
      </c>
      <c r="P34" s="53" t="s">
        <v>35</v>
      </c>
      <c r="Q34" s="28">
        <f>R34/Q29</f>
        <v>0</v>
      </c>
      <c r="R34" s="38">
        <f>(M21+M22)*Q28</f>
        <v>0</v>
      </c>
      <c r="S34" s="13">
        <f>R34/R36</f>
        <v>0</v>
      </c>
    </row>
    <row r="35" spans="2:20">
      <c r="B35" s="1">
        <f t="shared" si="7"/>
        <v>21000000</v>
      </c>
      <c r="C35" s="6">
        <f t="shared" si="0"/>
        <v>1.3368374601717925</v>
      </c>
      <c r="D35" s="1">
        <f t="shared" si="1"/>
        <v>13879496.213315248</v>
      </c>
      <c r="E35" s="1">
        <f t="shared" si="2"/>
        <v>493744.04695860622</v>
      </c>
      <c r="F35" s="1">
        <f t="shared" si="3"/>
        <v>6626759.7397261448</v>
      </c>
      <c r="G35" s="1">
        <f t="shared" si="4"/>
        <v>7120503.7866847515</v>
      </c>
      <c r="H35" s="1">
        <f t="shared" si="5"/>
        <v>6347860.3852791023</v>
      </c>
      <c r="I35" s="5">
        <f t="shared" si="6"/>
        <v>0</v>
      </c>
      <c r="K35" s="51" t="s">
        <v>14</v>
      </c>
      <c r="L35" s="31">
        <f>L27</f>
        <v>4748416</v>
      </c>
      <c r="M35" s="66">
        <f>$N$30*L35</f>
        <v>37987328</v>
      </c>
      <c r="N35" s="67">
        <f>($L$31/$L$36)*L35</f>
        <v>24182325.277253721</v>
      </c>
      <c r="P35" s="53" t="s">
        <v>33</v>
      </c>
      <c r="Q35" s="28">
        <f>25000000/(5*L7)</f>
        <v>4748415.9999999991</v>
      </c>
      <c r="R35" s="38">
        <f>Q35*Q29</f>
        <v>25000000</v>
      </c>
      <c r="S35" s="13">
        <f>R35/R36</f>
        <v>0.23211543045232338</v>
      </c>
      <c r="T35" t="s">
        <v>38</v>
      </c>
    </row>
    <row r="36" spans="2:20" ht="16" thickBot="1">
      <c r="B36" s="1">
        <f t="shared" si="7"/>
        <v>22000000</v>
      </c>
      <c r="C36" s="6">
        <f t="shared" si="0"/>
        <v>1.4004963868466398</v>
      </c>
      <c r="D36" s="1">
        <f t="shared" si="1"/>
        <v>14181775.279280921</v>
      </c>
      <c r="E36" s="1">
        <f t="shared" si="2"/>
        <v>542124.83123149001</v>
      </c>
      <c r="F36" s="1">
        <f t="shared" si="3"/>
        <v>7276099.8894875888</v>
      </c>
      <c r="G36" s="1">
        <f t="shared" si="4"/>
        <v>7818224.7207190786</v>
      </c>
      <c r="H36" s="1">
        <f t="shared" si="5"/>
        <v>6650139.4512447743</v>
      </c>
      <c r="I36" s="5">
        <f t="shared" si="6"/>
        <v>0</v>
      </c>
      <c r="K36" s="54" t="s">
        <v>4</v>
      </c>
      <c r="L36" s="32">
        <f>SUM(L33:L35)</f>
        <v>15708716</v>
      </c>
      <c r="M36" s="48">
        <f>$N$30*L36</f>
        <v>125669728</v>
      </c>
      <c r="N36" s="64">
        <f>SUM(N33:N35)</f>
        <v>80000000</v>
      </c>
      <c r="P36" s="54" t="s">
        <v>4</v>
      </c>
      <c r="Q36" s="30">
        <f>SUM(Q31:Q35)</f>
        <v>20457132</v>
      </c>
      <c r="R36" s="20">
        <f>SUM(R31:R35)</f>
        <v>107705032.58349733</v>
      </c>
      <c r="S36" s="21">
        <f>SUM(S31:S35)</f>
        <v>1</v>
      </c>
    </row>
    <row r="37" spans="2:20">
      <c r="B37" s="1">
        <f t="shared" si="7"/>
        <v>23000000</v>
      </c>
      <c r="C37" s="6">
        <f t="shared" si="0"/>
        <v>1.4641553135214871</v>
      </c>
      <c r="D37" s="1">
        <f t="shared" si="1"/>
        <v>14484054.345246593</v>
      </c>
      <c r="E37" s="1">
        <f t="shared" si="2"/>
        <v>590505.61550437391</v>
      </c>
      <c r="F37" s="1">
        <f t="shared" si="3"/>
        <v>7925440.0392490337</v>
      </c>
      <c r="G37" s="1">
        <f t="shared" si="4"/>
        <v>8515945.6547534075</v>
      </c>
      <c r="H37" s="1">
        <f t="shared" si="5"/>
        <v>6952418.5172104454</v>
      </c>
      <c r="I37" s="5">
        <f t="shared" si="6"/>
        <v>0</v>
      </c>
      <c r="R37" s="45">
        <f>R36-R35</f>
        <v>82705032.583497331</v>
      </c>
      <c r="S37" s="22" t="s">
        <v>32</v>
      </c>
    </row>
    <row r="38" spans="2:20">
      <c r="B38" s="1">
        <f t="shared" si="7"/>
        <v>24000000</v>
      </c>
      <c r="C38" s="6">
        <f t="shared" si="0"/>
        <v>1.5278142401963344</v>
      </c>
      <c r="D38" s="1">
        <f t="shared" si="1"/>
        <v>14786333.411212264</v>
      </c>
      <c r="E38" s="1">
        <f t="shared" si="2"/>
        <v>638886.39977725793</v>
      </c>
      <c r="F38" s="1">
        <f t="shared" si="3"/>
        <v>8574780.1890104786</v>
      </c>
      <c r="G38" s="1">
        <f t="shared" si="4"/>
        <v>9213666.5887877364</v>
      </c>
      <c r="H38" s="1">
        <f t="shared" si="5"/>
        <v>7254697.5831761174</v>
      </c>
      <c r="I38" s="5">
        <f t="shared" si="6"/>
        <v>0</v>
      </c>
    </row>
    <row r="39" spans="2:20">
      <c r="B39" s="1">
        <f t="shared" si="7"/>
        <v>25000000</v>
      </c>
      <c r="C39" s="6">
        <f t="shared" si="0"/>
        <v>1.5914731668711817</v>
      </c>
      <c r="D39" s="1">
        <f t="shared" si="1"/>
        <v>15088612.477177937</v>
      </c>
      <c r="E39" s="1">
        <f t="shared" si="2"/>
        <v>687267.18405014172</v>
      </c>
      <c r="F39" s="1">
        <f t="shared" si="3"/>
        <v>9224120.3387719225</v>
      </c>
      <c r="G39" s="1">
        <f t="shared" si="4"/>
        <v>9911387.5228220634</v>
      </c>
      <c r="H39" s="1">
        <f t="shared" si="5"/>
        <v>7556976.6491417885</v>
      </c>
      <c r="I39" s="5">
        <f t="shared" si="6"/>
        <v>0</v>
      </c>
    </row>
    <row r="40" spans="2:20">
      <c r="B40" s="1">
        <f t="shared" si="7"/>
        <v>26000000</v>
      </c>
      <c r="C40" s="6">
        <f t="shared" si="0"/>
        <v>1.6551320935460287</v>
      </c>
      <c r="D40" s="1">
        <f t="shared" si="1"/>
        <v>15390891.543143608</v>
      </c>
      <c r="E40" s="1">
        <f t="shared" si="2"/>
        <v>735647.96832302574</v>
      </c>
      <c r="F40" s="1">
        <f t="shared" si="3"/>
        <v>9873460.4885333665</v>
      </c>
      <c r="G40" s="1">
        <f t="shared" si="4"/>
        <v>10609108.456856392</v>
      </c>
      <c r="H40" s="1">
        <f t="shared" si="5"/>
        <v>7859255.7151074605</v>
      </c>
      <c r="I40" s="5">
        <f t="shared" si="6"/>
        <v>0</v>
      </c>
    </row>
    <row r="41" spans="2:20">
      <c r="B41" s="1">
        <f t="shared" si="7"/>
        <v>27000000</v>
      </c>
      <c r="C41" s="6">
        <f t="shared" si="0"/>
        <v>1.718791020220876</v>
      </c>
      <c r="D41" s="1">
        <f t="shared" si="1"/>
        <v>15693170.609109279</v>
      </c>
      <c r="E41" s="1">
        <f t="shared" si="2"/>
        <v>784028.75259590964</v>
      </c>
      <c r="F41" s="1">
        <f t="shared" si="3"/>
        <v>10522800.63829481</v>
      </c>
      <c r="G41" s="1">
        <f t="shared" si="4"/>
        <v>11306829.390890721</v>
      </c>
      <c r="H41" s="1">
        <f t="shared" si="5"/>
        <v>8161534.7810731316</v>
      </c>
      <c r="I41" s="5">
        <f t="shared" si="6"/>
        <v>0</v>
      </c>
    </row>
    <row r="42" spans="2:20">
      <c r="B42" s="1">
        <f t="shared" si="7"/>
        <v>28000000</v>
      </c>
      <c r="C42" s="6">
        <f t="shared" si="0"/>
        <v>1.7824499468957233</v>
      </c>
      <c r="D42" s="1">
        <f t="shared" si="1"/>
        <v>15995449.67507495</v>
      </c>
      <c r="E42" s="1">
        <f t="shared" si="2"/>
        <v>832409.53686879354</v>
      </c>
      <c r="F42" s="1">
        <f t="shared" si="3"/>
        <v>11172140.788056256</v>
      </c>
      <c r="G42" s="1">
        <f t="shared" si="4"/>
        <v>12004550.32492505</v>
      </c>
      <c r="H42" s="1">
        <f t="shared" si="5"/>
        <v>8463813.8470388036</v>
      </c>
      <c r="I42" s="5">
        <f t="shared" si="6"/>
        <v>0</v>
      </c>
    </row>
    <row r="43" spans="2:20">
      <c r="B43" s="1">
        <f t="shared" si="7"/>
        <v>29000000</v>
      </c>
      <c r="C43" s="6">
        <f t="shared" si="0"/>
        <v>1.8461088735705706</v>
      </c>
      <c r="D43" s="1">
        <f t="shared" si="1"/>
        <v>16297728.741040621</v>
      </c>
      <c r="E43" s="1">
        <f t="shared" si="2"/>
        <v>880790.32114167744</v>
      </c>
      <c r="F43" s="1">
        <f t="shared" si="3"/>
        <v>11821480.937817702</v>
      </c>
      <c r="G43" s="1">
        <f t="shared" si="4"/>
        <v>12702271.258959379</v>
      </c>
      <c r="H43" s="1">
        <f t="shared" si="5"/>
        <v>8766092.9130044747</v>
      </c>
      <c r="I43" s="5">
        <f t="shared" si="6"/>
        <v>0</v>
      </c>
    </row>
    <row r="44" spans="2:20">
      <c r="B44" s="1">
        <f t="shared" si="7"/>
        <v>30000000</v>
      </c>
      <c r="C44" s="6">
        <f t="shared" si="0"/>
        <v>1.9097678002454179</v>
      </c>
      <c r="D44" s="1">
        <f t="shared" si="1"/>
        <v>16600007.807006292</v>
      </c>
      <c r="E44" s="1">
        <f t="shared" si="2"/>
        <v>929171.10541456146</v>
      </c>
      <c r="F44" s="1">
        <f t="shared" si="3"/>
        <v>12470821.087579146</v>
      </c>
      <c r="G44" s="1">
        <f t="shared" si="4"/>
        <v>13399992.192993708</v>
      </c>
      <c r="H44" s="1">
        <f t="shared" si="5"/>
        <v>9068371.9789701458</v>
      </c>
      <c r="I44" s="5">
        <f t="shared" si="6"/>
        <v>0</v>
      </c>
    </row>
    <row r="45" spans="2:20">
      <c r="B45" s="1">
        <f t="shared" si="7"/>
        <v>31000000</v>
      </c>
      <c r="C45" s="6">
        <f t="shared" si="0"/>
        <v>1.9734267269202652</v>
      </c>
      <c r="D45" s="1">
        <f t="shared" si="1"/>
        <v>16902286.872971963</v>
      </c>
      <c r="E45" s="1">
        <f t="shared" si="2"/>
        <v>977551.88968744536</v>
      </c>
      <c r="F45" s="1">
        <f t="shared" si="3"/>
        <v>13120161.237340592</v>
      </c>
      <c r="G45" s="1">
        <f t="shared" si="4"/>
        <v>14097713.127028037</v>
      </c>
      <c r="H45" s="1">
        <f t="shared" si="5"/>
        <v>9370651.0449358188</v>
      </c>
      <c r="I45" s="5">
        <f t="shared" si="6"/>
        <v>0</v>
      </c>
    </row>
    <row r="46" spans="2:20">
      <c r="B46" s="1">
        <f t="shared" si="7"/>
        <v>32000000</v>
      </c>
      <c r="C46" s="6">
        <f t="shared" si="0"/>
        <v>2.0370856535951125</v>
      </c>
      <c r="D46" s="1">
        <f t="shared" si="1"/>
        <v>17204565.938937634</v>
      </c>
      <c r="E46" s="1">
        <f t="shared" si="2"/>
        <v>1025932.6739603294</v>
      </c>
      <c r="F46" s="1">
        <f t="shared" si="3"/>
        <v>13769501.387102036</v>
      </c>
      <c r="G46" s="1">
        <f t="shared" si="4"/>
        <v>14795434.061062366</v>
      </c>
      <c r="H46" s="1">
        <f t="shared" si="5"/>
        <v>9672930.1109014899</v>
      </c>
      <c r="I46" s="5">
        <f t="shared" si="6"/>
        <v>0</v>
      </c>
    </row>
    <row r="47" spans="2:20">
      <c r="B47" s="1">
        <f t="shared" si="7"/>
        <v>33000000</v>
      </c>
      <c r="C47" s="6">
        <f t="shared" si="0"/>
        <v>2.1007445802699598</v>
      </c>
      <c r="D47" s="1">
        <f t="shared" si="1"/>
        <v>17506845.004903309</v>
      </c>
      <c r="E47" s="1">
        <f t="shared" si="2"/>
        <v>1074313.4582332131</v>
      </c>
      <c r="F47" s="1">
        <f t="shared" si="3"/>
        <v>14418841.536863478</v>
      </c>
      <c r="G47" s="1">
        <f t="shared" si="4"/>
        <v>15493154.995096691</v>
      </c>
      <c r="H47" s="1">
        <f t="shared" si="5"/>
        <v>9975209.1768671609</v>
      </c>
      <c r="I47" s="5">
        <f t="shared" si="6"/>
        <v>0</v>
      </c>
    </row>
    <row r="48" spans="2:20">
      <c r="B48" s="1">
        <f t="shared" si="7"/>
        <v>34000000</v>
      </c>
      <c r="C48" s="6">
        <f t="shared" si="0"/>
        <v>2.1644035069448071</v>
      </c>
      <c r="D48" s="1">
        <f t="shared" si="1"/>
        <v>17809124.07086898</v>
      </c>
      <c r="E48" s="1">
        <f t="shared" si="2"/>
        <v>1122694.2425060971</v>
      </c>
      <c r="F48" s="1">
        <f t="shared" si="3"/>
        <v>15068181.686624922</v>
      </c>
      <c r="G48" s="1">
        <f t="shared" si="4"/>
        <v>16190875.92913102</v>
      </c>
      <c r="H48" s="1">
        <f t="shared" si="5"/>
        <v>10277488.242832832</v>
      </c>
      <c r="I48" s="5">
        <f t="shared" si="6"/>
        <v>0</v>
      </c>
    </row>
    <row r="49" spans="2:9">
      <c r="B49" s="1">
        <f t="shared" si="7"/>
        <v>35000000</v>
      </c>
      <c r="C49" s="6">
        <f t="shared" si="0"/>
        <v>2.2280624336196544</v>
      </c>
      <c r="D49" s="1">
        <f t="shared" si="1"/>
        <v>18111403.136834651</v>
      </c>
      <c r="E49" s="1">
        <f t="shared" si="2"/>
        <v>1171075.0267789809</v>
      </c>
      <c r="F49" s="1">
        <f t="shared" si="3"/>
        <v>15717521.836386368</v>
      </c>
      <c r="G49" s="1">
        <f t="shared" si="4"/>
        <v>16888596.863165349</v>
      </c>
      <c r="H49" s="1">
        <f t="shared" si="5"/>
        <v>10579767.308798505</v>
      </c>
      <c r="I49" s="5">
        <f t="shared" si="6"/>
        <v>0</v>
      </c>
    </row>
    <row r="50" spans="2:9">
      <c r="B50" s="1">
        <f t="shared" si="7"/>
        <v>36000000</v>
      </c>
      <c r="C50" s="6">
        <f t="shared" si="0"/>
        <v>2.2917213602945017</v>
      </c>
      <c r="D50" s="1">
        <f t="shared" si="1"/>
        <v>18413682.202800322</v>
      </c>
      <c r="E50" s="1">
        <f t="shared" si="2"/>
        <v>1219455.8110518649</v>
      </c>
      <c r="F50" s="1">
        <f t="shared" si="3"/>
        <v>16366861.986147812</v>
      </c>
      <c r="G50" s="1">
        <f t="shared" si="4"/>
        <v>17586317.797199678</v>
      </c>
      <c r="H50" s="1">
        <f t="shared" si="5"/>
        <v>10882046.374764176</v>
      </c>
      <c r="I50" s="5">
        <f t="shared" si="6"/>
        <v>0</v>
      </c>
    </row>
    <row r="51" spans="2:9">
      <c r="B51" s="1">
        <f t="shared" si="7"/>
        <v>37000000</v>
      </c>
      <c r="C51" s="6">
        <f t="shared" si="0"/>
        <v>2.3553802869693485</v>
      </c>
      <c r="D51" s="1">
        <f t="shared" si="1"/>
        <v>18715961.268765993</v>
      </c>
      <c r="E51" s="1">
        <f t="shared" si="2"/>
        <v>1267836.5953247489</v>
      </c>
      <c r="F51" s="1">
        <f t="shared" si="3"/>
        <v>17016202.135909256</v>
      </c>
      <c r="G51" s="1">
        <f t="shared" si="4"/>
        <v>18284038.731234007</v>
      </c>
      <c r="H51" s="1">
        <f t="shared" si="5"/>
        <v>11184325.440729847</v>
      </c>
      <c r="I51" s="5">
        <f t="shared" si="6"/>
        <v>0</v>
      </c>
    </row>
    <row r="52" spans="2:9">
      <c r="B52" s="1">
        <f t="shared" si="7"/>
        <v>38000000</v>
      </c>
      <c r="C52" s="6">
        <f t="shared" si="0"/>
        <v>2.4190392136441958</v>
      </c>
      <c r="D52" s="1">
        <f t="shared" si="1"/>
        <v>19018240.334731665</v>
      </c>
      <c r="E52" s="1">
        <f t="shared" si="2"/>
        <v>1316217.3795976329</v>
      </c>
      <c r="F52" s="1">
        <f t="shared" si="3"/>
        <v>17665542.285670701</v>
      </c>
      <c r="G52" s="1">
        <f t="shared" si="4"/>
        <v>18981759.665268335</v>
      </c>
      <c r="H52" s="1">
        <f t="shared" si="5"/>
        <v>11486604.506695518</v>
      </c>
      <c r="I52" s="5">
        <f t="shared" si="6"/>
        <v>0</v>
      </c>
    </row>
    <row r="53" spans="2:9">
      <c r="B53" s="1">
        <f t="shared" si="7"/>
        <v>39000000</v>
      </c>
      <c r="C53" s="6">
        <f t="shared" si="0"/>
        <v>2.4826981403190431</v>
      </c>
      <c r="D53" s="1">
        <f t="shared" si="1"/>
        <v>19320519.400697336</v>
      </c>
      <c r="E53" s="1">
        <f t="shared" si="2"/>
        <v>1364598.1638705167</v>
      </c>
      <c r="F53" s="1">
        <f t="shared" si="3"/>
        <v>18314882.435432147</v>
      </c>
      <c r="G53" s="1">
        <f t="shared" si="4"/>
        <v>19679480.599302664</v>
      </c>
      <c r="H53" s="1">
        <f t="shared" si="5"/>
        <v>11788883.572661191</v>
      </c>
      <c r="I53" s="5">
        <f t="shared" si="6"/>
        <v>0</v>
      </c>
    </row>
    <row r="54" spans="2:9">
      <c r="B54" s="1">
        <f t="shared" si="7"/>
        <v>40000000</v>
      </c>
      <c r="C54" s="6">
        <f t="shared" si="0"/>
        <v>2.5463570669938904</v>
      </c>
      <c r="D54" s="1">
        <f t="shared" si="1"/>
        <v>19622798.46666301</v>
      </c>
      <c r="E54" s="1">
        <f t="shared" si="2"/>
        <v>1412978.9481434005</v>
      </c>
      <c r="F54" s="1">
        <f t="shared" si="3"/>
        <v>18964222.585193589</v>
      </c>
      <c r="G54" s="1">
        <f t="shared" si="4"/>
        <v>20377201.53333699</v>
      </c>
      <c r="H54" s="1">
        <f t="shared" si="5"/>
        <v>12091162.638626862</v>
      </c>
      <c r="I54" s="5">
        <f t="shared" si="6"/>
        <v>0</v>
      </c>
    </row>
    <row r="55" spans="2:9">
      <c r="B55" s="1">
        <f t="shared" si="7"/>
        <v>41000000</v>
      </c>
      <c r="C55" s="6">
        <f t="shared" si="0"/>
        <v>2.6100159936687377</v>
      </c>
      <c r="D55" s="1">
        <f t="shared" si="1"/>
        <v>19925077.532628678</v>
      </c>
      <c r="E55" s="1">
        <f t="shared" si="2"/>
        <v>1461359.7324162847</v>
      </c>
      <c r="F55" s="1">
        <f t="shared" si="3"/>
        <v>19613562.734955035</v>
      </c>
      <c r="G55" s="1">
        <f t="shared" si="4"/>
        <v>21074922.467371322</v>
      </c>
      <c r="H55" s="1">
        <f t="shared" si="5"/>
        <v>12393441.704592533</v>
      </c>
      <c r="I55" s="5">
        <f t="shared" si="6"/>
        <v>0</v>
      </c>
    </row>
    <row r="56" spans="2:9">
      <c r="B56" s="1">
        <f t="shared" si="7"/>
        <v>42000000</v>
      </c>
      <c r="C56" s="6">
        <f t="shared" si="0"/>
        <v>2.673674920343585</v>
      </c>
      <c r="D56" s="1">
        <f t="shared" si="1"/>
        <v>20227356.598594353</v>
      </c>
      <c r="E56" s="1">
        <f t="shared" si="2"/>
        <v>1509740.5166891683</v>
      </c>
      <c r="F56" s="1">
        <f t="shared" si="3"/>
        <v>20262902.884716477</v>
      </c>
      <c r="G56" s="1">
        <f t="shared" si="4"/>
        <v>21772643.401405647</v>
      </c>
      <c r="H56" s="1">
        <f t="shared" si="5"/>
        <v>12695720.770558205</v>
      </c>
      <c r="I56" s="5">
        <f t="shared" si="6"/>
        <v>0</v>
      </c>
    </row>
    <row r="57" spans="2:9">
      <c r="B57" s="1">
        <f t="shared" si="7"/>
        <v>43000000</v>
      </c>
      <c r="C57" s="6">
        <f t="shared" si="0"/>
        <v>2.7373338470184323</v>
      </c>
      <c r="D57" s="1">
        <f t="shared" si="1"/>
        <v>20529635.664560024</v>
      </c>
      <c r="E57" s="1">
        <f t="shared" si="2"/>
        <v>1558121.3009620523</v>
      </c>
      <c r="F57" s="1">
        <f t="shared" si="3"/>
        <v>20912243.034477923</v>
      </c>
      <c r="G57" s="1">
        <f t="shared" si="4"/>
        <v>22470364.335439976</v>
      </c>
      <c r="H57" s="1">
        <f t="shared" si="5"/>
        <v>12997999.836523877</v>
      </c>
      <c r="I57" s="5">
        <f t="shared" si="6"/>
        <v>0</v>
      </c>
    </row>
    <row r="58" spans="2:9">
      <c r="B58" s="1">
        <f t="shared" si="7"/>
        <v>44000000</v>
      </c>
      <c r="C58" s="6">
        <f t="shared" si="0"/>
        <v>2.8009927736932796</v>
      </c>
      <c r="D58" s="1">
        <f t="shared" si="1"/>
        <v>20831914.730525695</v>
      </c>
      <c r="E58" s="1">
        <f t="shared" si="2"/>
        <v>1606502.0852349363</v>
      </c>
      <c r="F58" s="1">
        <f t="shared" si="3"/>
        <v>21561583.184239369</v>
      </c>
      <c r="G58" s="1">
        <f t="shared" si="4"/>
        <v>23168085.269474305</v>
      </c>
      <c r="H58" s="1">
        <f t="shared" si="5"/>
        <v>13300278.902489549</v>
      </c>
      <c r="I58" s="5">
        <f t="shared" si="6"/>
        <v>0</v>
      </c>
    </row>
    <row r="59" spans="2:9">
      <c r="B59" s="1">
        <f t="shared" si="7"/>
        <v>45000000</v>
      </c>
      <c r="C59" s="6">
        <f t="shared" si="0"/>
        <v>2.8646517003681269</v>
      </c>
      <c r="D59" s="1">
        <f t="shared" si="1"/>
        <v>21134193.796491366</v>
      </c>
      <c r="E59" s="1">
        <f t="shared" si="2"/>
        <v>1654882.8695078201</v>
      </c>
      <c r="F59" s="1">
        <f t="shared" si="3"/>
        <v>22210923.334000811</v>
      </c>
      <c r="G59" s="1">
        <f t="shared" si="4"/>
        <v>23865806.203508634</v>
      </c>
      <c r="H59" s="1">
        <f t="shared" si="5"/>
        <v>13602557.96845522</v>
      </c>
      <c r="I59" s="5">
        <f t="shared" si="6"/>
        <v>0</v>
      </c>
    </row>
    <row r="60" spans="2:9">
      <c r="B60" s="1">
        <f t="shared" si="7"/>
        <v>46000000</v>
      </c>
      <c r="C60" s="6">
        <f t="shared" si="0"/>
        <v>2.9283106270429742</v>
      </c>
      <c r="D60" s="1">
        <f t="shared" si="1"/>
        <v>21436472.862457037</v>
      </c>
      <c r="E60" s="1">
        <f t="shared" si="2"/>
        <v>1703263.6537807041</v>
      </c>
      <c r="F60" s="1">
        <f t="shared" si="3"/>
        <v>22860263.483762257</v>
      </c>
      <c r="G60" s="1">
        <f t="shared" si="4"/>
        <v>24563527.137542963</v>
      </c>
      <c r="H60" s="1">
        <f t="shared" si="5"/>
        <v>13904837.034420891</v>
      </c>
      <c r="I60" s="5">
        <f t="shared" si="6"/>
        <v>0</v>
      </c>
    </row>
    <row r="61" spans="2:9">
      <c r="B61" s="1">
        <f t="shared" si="7"/>
        <v>47000000</v>
      </c>
      <c r="C61" s="6">
        <f t="shared" si="0"/>
        <v>2.9919695537178215</v>
      </c>
      <c r="D61" s="1">
        <f t="shared" si="1"/>
        <v>21738751.928422712</v>
      </c>
      <c r="E61" s="1">
        <f t="shared" si="2"/>
        <v>1751644.4380535879</v>
      </c>
      <c r="F61" s="1">
        <f t="shared" si="3"/>
        <v>23509603.633523699</v>
      </c>
      <c r="G61" s="1">
        <f t="shared" si="4"/>
        <v>25261248.071577288</v>
      </c>
      <c r="H61" s="1">
        <f t="shared" si="5"/>
        <v>14207116.100386564</v>
      </c>
      <c r="I61" s="5">
        <f t="shared" si="6"/>
        <v>0</v>
      </c>
    </row>
    <row r="62" spans="2:9">
      <c r="B62" s="1">
        <f t="shared" si="7"/>
        <v>48000000</v>
      </c>
      <c r="C62" s="6">
        <f t="shared" si="0"/>
        <v>3.0556284803926688</v>
      </c>
      <c r="D62" s="1">
        <f t="shared" si="1"/>
        <v>22041030.994388379</v>
      </c>
      <c r="E62" s="1">
        <f t="shared" si="2"/>
        <v>1800025.2223264719</v>
      </c>
      <c r="F62" s="1">
        <f t="shared" si="3"/>
        <v>24158943.783285148</v>
      </c>
      <c r="G62" s="1">
        <f t="shared" si="4"/>
        <v>25958969.005611621</v>
      </c>
      <c r="H62" s="1">
        <f t="shared" si="5"/>
        <v>14509395.166352235</v>
      </c>
      <c r="I62" s="5">
        <f t="shared" si="6"/>
        <v>0</v>
      </c>
    </row>
    <row r="63" spans="2:9">
      <c r="B63" s="1">
        <f t="shared" si="7"/>
        <v>49000000</v>
      </c>
      <c r="C63" s="6">
        <f t="shared" si="0"/>
        <v>3.1192874070675161</v>
      </c>
      <c r="D63" s="1">
        <f t="shared" si="1"/>
        <v>22343310.060354054</v>
      </c>
      <c r="E63" s="1">
        <f t="shared" si="2"/>
        <v>1848406.0065993557</v>
      </c>
      <c r="F63" s="1">
        <f t="shared" si="3"/>
        <v>24808283.933046587</v>
      </c>
      <c r="G63" s="1">
        <f t="shared" si="4"/>
        <v>26656689.939645946</v>
      </c>
      <c r="H63" s="1">
        <f t="shared" si="5"/>
        <v>14811674.232317906</v>
      </c>
      <c r="I63" s="5">
        <f t="shared" si="6"/>
        <v>0</v>
      </c>
    </row>
    <row r="64" spans="2:9">
      <c r="B64" s="1">
        <f t="shared" si="7"/>
        <v>50000000</v>
      </c>
      <c r="C64" s="6">
        <f t="shared" si="0"/>
        <v>3.1829463337423634</v>
      </c>
      <c r="D64" s="1">
        <f t="shared" si="1"/>
        <v>22645589.126319721</v>
      </c>
      <c r="E64" s="1">
        <f t="shared" si="2"/>
        <v>1896786.79087224</v>
      </c>
      <c r="F64" s="1">
        <f t="shared" si="3"/>
        <v>25457624.082808036</v>
      </c>
      <c r="G64" s="1">
        <f t="shared" si="4"/>
        <v>27354410.873680279</v>
      </c>
      <c r="H64" s="1">
        <f t="shared" si="5"/>
        <v>15113953.298283577</v>
      </c>
      <c r="I64" s="5">
        <f t="shared" si="6"/>
        <v>0</v>
      </c>
    </row>
    <row r="65" spans="2:9">
      <c r="B65" s="1">
        <f t="shared" si="7"/>
        <v>51000000</v>
      </c>
      <c r="C65" s="6">
        <f t="shared" si="0"/>
        <v>3.2466052604172102</v>
      </c>
      <c r="D65" s="1">
        <f t="shared" si="1"/>
        <v>22947868.192285396</v>
      </c>
      <c r="E65" s="1">
        <f t="shared" si="2"/>
        <v>1945167.5751451238</v>
      </c>
      <c r="F65" s="1">
        <f t="shared" si="3"/>
        <v>26106964.232569475</v>
      </c>
      <c r="G65" s="1">
        <f t="shared" si="4"/>
        <v>28052131.807714604</v>
      </c>
      <c r="H65" s="1">
        <f t="shared" si="5"/>
        <v>15416232.36424925</v>
      </c>
      <c r="I65" s="5">
        <f t="shared" si="6"/>
        <v>0</v>
      </c>
    </row>
    <row r="66" spans="2:9">
      <c r="B66" s="1">
        <f t="shared" si="7"/>
        <v>52000000</v>
      </c>
      <c r="C66" s="6">
        <f t="shared" si="0"/>
        <v>3.3102641870920575</v>
      </c>
      <c r="D66" s="1">
        <f t="shared" si="1"/>
        <v>23250147.258251067</v>
      </c>
      <c r="E66" s="1">
        <f t="shared" si="2"/>
        <v>1993548.3594180078</v>
      </c>
      <c r="F66" s="1">
        <f t="shared" si="3"/>
        <v>26756304.382330924</v>
      </c>
      <c r="G66" s="1">
        <f t="shared" si="4"/>
        <v>28749852.741748933</v>
      </c>
      <c r="H66" s="1">
        <f t="shared" si="5"/>
        <v>15718511.430214921</v>
      </c>
      <c r="I66" s="5">
        <f t="shared" si="6"/>
        <v>0</v>
      </c>
    </row>
    <row r="67" spans="2:9">
      <c r="B67" s="1">
        <f t="shared" si="7"/>
        <v>53000000</v>
      </c>
      <c r="C67" s="6">
        <f t="shared" si="0"/>
        <v>3.3739231137669048</v>
      </c>
      <c r="D67" s="1">
        <f t="shared" si="1"/>
        <v>23552426.324216738</v>
      </c>
      <c r="E67" s="1">
        <f t="shared" si="2"/>
        <v>2041929.1436908916</v>
      </c>
      <c r="F67" s="1">
        <f t="shared" si="3"/>
        <v>27405644.53209237</v>
      </c>
      <c r="G67" s="1">
        <f t="shared" si="4"/>
        <v>29447573.675783262</v>
      </c>
      <c r="H67" s="1">
        <f t="shared" si="5"/>
        <v>16020790.496180592</v>
      </c>
      <c r="I67" s="5">
        <f t="shared" si="6"/>
        <v>0</v>
      </c>
    </row>
    <row r="68" spans="2:9">
      <c r="B68" s="1">
        <f t="shared" si="7"/>
        <v>54000000</v>
      </c>
      <c r="C68" s="6">
        <f t="shared" si="0"/>
        <v>3.4375820404417521</v>
      </c>
      <c r="D68" s="1">
        <f t="shared" si="1"/>
        <v>23854705.390182409</v>
      </c>
      <c r="E68" s="1">
        <f t="shared" si="2"/>
        <v>2090309.9279637756</v>
      </c>
      <c r="F68" s="1">
        <f t="shared" si="3"/>
        <v>28054984.681853816</v>
      </c>
      <c r="G68" s="1">
        <f t="shared" si="4"/>
        <v>30145294.609817591</v>
      </c>
      <c r="H68" s="1">
        <f t="shared" si="5"/>
        <v>16323069.562146263</v>
      </c>
      <c r="I68" s="5">
        <f t="shared" si="6"/>
        <v>0</v>
      </c>
    </row>
    <row r="69" spans="2:9">
      <c r="B69" s="1">
        <f t="shared" si="7"/>
        <v>55000000</v>
      </c>
      <c r="C69" s="6">
        <f t="shared" si="0"/>
        <v>3.5012409671165994</v>
      </c>
      <c r="D69" s="1">
        <f t="shared" si="1"/>
        <v>24156984.456148081</v>
      </c>
      <c r="E69" s="1">
        <f t="shared" si="2"/>
        <v>2138690.7122366596</v>
      </c>
      <c r="F69" s="1">
        <f t="shared" si="3"/>
        <v>28704324.831615258</v>
      </c>
      <c r="G69" s="1">
        <f t="shared" si="4"/>
        <v>30843015.543851919</v>
      </c>
      <c r="H69" s="1">
        <f t="shared" si="5"/>
        <v>16625348.628111936</v>
      </c>
      <c r="I69" s="5">
        <f t="shared" si="6"/>
        <v>0</v>
      </c>
    </row>
    <row r="70" spans="2:9">
      <c r="B70" s="1">
        <f t="shared" si="7"/>
        <v>56000000</v>
      </c>
      <c r="C70" s="6">
        <f t="shared" si="0"/>
        <v>3.5648998937914467</v>
      </c>
      <c r="D70" s="1">
        <f t="shared" si="1"/>
        <v>24459263.522113755</v>
      </c>
      <c r="E70" s="1">
        <f t="shared" si="2"/>
        <v>2187071.4965095432</v>
      </c>
      <c r="F70" s="1">
        <f t="shared" si="3"/>
        <v>29353664.9813767</v>
      </c>
      <c r="G70" s="1">
        <f t="shared" si="4"/>
        <v>31540736.477886245</v>
      </c>
      <c r="H70" s="1">
        <f t="shared" si="5"/>
        <v>16927627.694077607</v>
      </c>
      <c r="I70" s="5">
        <f t="shared" si="6"/>
        <v>0</v>
      </c>
    </row>
    <row r="71" spans="2:9">
      <c r="B71" s="1">
        <f t="shared" si="7"/>
        <v>57000000</v>
      </c>
      <c r="C71" s="6">
        <f t="shared" si="0"/>
        <v>3.628558820466294</v>
      </c>
      <c r="D71" s="1">
        <f t="shared" si="1"/>
        <v>24761542.588079423</v>
      </c>
      <c r="E71" s="1">
        <f t="shared" si="2"/>
        <v>2235452.2807824276</v>
      </c>
      <c r="F71" s="1">
        <f t="shared" si="3"/>
        <v>30003005.13113815</v>
      </c>
      <c r="G71" s="1">
        <f t="shared" si="4"/>
        <v>32238457.411920577</v>
      </c>
      <c r="H71" s="1">
        <f t="shared" si="5"/>
        <v>17229906.760043278</v>
      </c>
      <c r="I71" s="5">
        <f t="shared" si="6"/>
        <v>0</v>
      </c>
    </row>
    <row r="72" spans="2:9">
      <c r="B72" s="1">
        <f t="shared" si="7"/>
        <v>58000000</v>
      </c>
      <c r="C72" s="6">
        <f t="shared" si="0"/>
        <v>3.6922177471411413</v>
      </c>
      <c r="D72" s="1">
        <f t="shared" si="1"/>
        <v>25063821.654045098</v>
      </c>
      <c r="E72" s="1">
        <f t="shared" si="2"/>
        <v>2283833.0650553112</v>
      </c>
      <c r="F72" s="1">
        <f t="shared" si="3"/>
        <v>30652345.280899592</v>
      </c>
      <c r="G72" s="1">
        <f t="shared" si="4"/>
        <v>32936178.345954902</v>
      </c>
      <c r="H72" s="1">
        <f t="shared" si="5"/>
        <v>17532185.826008949</v>
      </c>
      <c r="I72" s="5">
        <f t="shared" si="6"/>
        <v>0</v>
      </c>
    </row>
    <row r="73" spans="2:9">
      <c r="B73" s="1">
        <f t="shared" si="7"/>
        <v>59000000</v>
      </c>
      <c r="C73" s="6">
        <f t="shared" si="0"/>
        <v>3.7558766738159886</v>
      </c>
      <c r="D73" s="1">
        <f t="shared" si="1"/>
        <v>25366100.720010769</v>
      </c>
      <c r="E73" s="1">
        <f t="shared" si="2"/>
        <v>2332213.8493281947</v>
      </c>
      <c r="F73" s="1">
        <f t="shared" si="3"/>
        <v>31301685.430661034</v>
      </c>
      <c r="G73" s="1">
        <f t="shared" si="4"/>
        <v>33633899.279989228</v>
      </c>
      <c r="H73" s="1">
        <f t="shared" si="5"/>
        <v>17834464.891974621</v>
      </c>
      <c r="I73" s="5">
        <f t="shared" si="6"/>
        <v>0</v>
      </c>
    </row>
    <row r="74" spans="2:9">
      <c r="B74" s="1">
        <f t="shared" si="7"/>
        <v>60000000</v>
      </c>
      <c r="C74" s="6">
        <f t="shared" si="0"/>
        <v>3.8195356004908358</v>
      </c>
      <c r="D74" s="1">
        <f t="shared" si="1"/>
        <v>25668379.78597644</v>
      </c>
      <c r="E74" s="1">
        <f t="shared" si="2"/>
        <v>2380594.6336010788</v>
      </c>
      <c r="F74" s="1">
        <f t="shared" si="3"/>
        <v>31951025.58042248</v>
      </c>
      <c r="G74" s="1">
        <f t="shared" si="4"/>
        <v>34331620.21402356</v>
      </c>
      <c r="H74" s="1">
        <f t="shared" si="5"/>
        <v>18136743.957940292</v>
      </c>
      <c r="I74" s="5">
        <f t="shared" si="6"/>
        <v>0</v>
      </c>
    </row>
    <row r="75" spans="2:9">
      <c r="B75" s="1">
        <f t="shared" si="7"/>
        <v>61000000</v>
      </c>
      <c r="C75" s="6">
        <f t="shared" si="0"/>
        <v>3.8831945271656831</v>
      </c>
      <c r="D75" s="1">
        <f t="shared" si="1"/>
        <v>25970658.851942111</v>
      </c>
      <c r="E75" s="1">
        <f t="shared" si="2"/>
        <v>2428975.4178739632</v>
      </c>
      <c r="F75" s="1">
        <f t="shared" si="3"/>
        <v>32600365.730183925</v>
      </c>
      <c r="G75" s="1">
        <f t="shared" si="4"/>
        <v>35029341.148057893</v>
      </c>
      <c r="H75" s="1">
        <f t="shared" si="5"/>
        <v>18439023.023905966</v>
      </c>
      <c r="I75" s="5">
        <f t="shared" si="6"/>
        <v>0</v>
      </c>
    </row>
    <row r="76" spans="2:9">
      <c r="B76" s="1">
        <f t="shared" si="7"/>
        <v>62000000</v>
      </c>
      <c r="C76" s="6">
        <f t="shared" si="0"/>
        <v>3.9468534538405304</v>
      </c>
      <c r="D76" s="1">
        <f t="shared" si="1"/>
        <v>26272937.917907782</v>
      </c>
      <c r="E76" s="1">
        <f t="shared" si="2"/>
        <v>2477356.2021468468</v>
      </c>
      <c r="F76" s="1">
        <f t="shared" si="3"/>
        <v>33249705.879945368</v>
      </c>
      <c r="G76" s="1">
        <f t="shared" si="4"/>
        <v>35727062.082092218</v>
      </c>
      <c r="H76" s="1">
        <f t="shared" si="5"/>
        <v>18741302.089871638</v>
      </c>
      <c r="I76" s="5">
        <f t="shared" si="6"/>
        <v>0</v>
      </c>
    </row>
    <row r="77" spans="2:9">
      <c r="B77" s="1">
        <f t="shared" si="7"/>
        <v>63000000</v>
      </c>
      <c r="C77" s="6">
        <f t="shared" si="0"/>
        <v>4.0105123805153777</v>
      </c>
      <c r="D77" s="1">
        <f t="shared" si="1"/>
        <v>26575216.983873457</v>
      </c>
      <c r="E77" s="1">
        <f t="shared" si="2"/>
        <v>2525736.9864197308</v>
      </c>
      <c r="F77" s="1">
        <f t="shared" si="3"/>
        <v>33899046.029706806</v>
      </c>
      <c r="G77" s="1">
        <f t="shared" si="4"/>
        <v>36424783.016126543</v>
      </c>
      <c r="H77" s="1">
        <f t="shared" si="5"/>
        <v>19043581.155837309</v>
      </c>
      <c r="I77" s="5">
        <f t="shared" si="6"/>
        <v>0</v>
      </c>
    </row>
    <row r="78" spans="2:9">
      <c r="B78" s="1">
        <f t="shared" si="7"/>
        <v>64000000</v>
      </c>
      <c r="C78" s="6">
        <f t="shared" ref="C78:C114" si="8">B78/$L$28</f>
        <v>4.074171307190225</v>
      </c>
      <c r="D78" s="1">
        <f t="shared" si="1"/>
        <v>26877496.049839124</v>
      </c>
      <c r="E78" s="1">
        <f t="shared" si="2"/>
        <v>2574117.7706926148</v>
      </c>
      <c r="F78" s="1">
        <f t="shared" si="3"/>
        <v>34548386.179468259</v>
      </c>
      <c r="G78" s="1">
        <f t="shared" si="4"/>
        <v>37122503.950160876</v>
      </c>
      <c r="H78" s="1">
        <f t="shared" si="5"/>
        <v>19345860.22180298</v>
      </c>
      <c r="I78" s="5">
        <f t="shared" si="6"/>
        <v>0</v>
      </c>
    </row>
    <row r="79" spans="2:9">
      <c r="B79" s="1">
        <f t="shared" si="7"/>
        <v>65000000</v>
      </c>
      <c r="C79" s="6">
        <f t="shared" si="8"/>
        <v>4.1378302338650723</v>
      </c>
      <c r="D79" s="1">
        <f t="shared" ref="D79:D114" si="9">IF($B79*$M$27&gt;=$E$10,$B79*$M$27,IF($B79&lt;$E$5,$B79,IF(($E$5+($B79-$E$5)*$M$27)&gt;=$E$10,$E$10,$E$5+($B79-$E$5)*$M$27)))</f>
        <v>27179775.115804799</v>
      </c>
      <c r="E79" s="1">
        <f t="shared" ref="E79:E114" si="10">G79*$M$26/($M$25+$M$26)</f>
        <v>2622498.5549654984</v>
      </c>
      <c r="F79" s="1">
        <f t="shared" ref="F79:F114" si="11">G79*$M$25/($M$25+$M$26)</f>
        <v>35197726.329229705</v>
      </c>
      <c r="G79" s="1">
        <f t="shared" ref="G79:G114" si="12">B79-D79</f>
        <v>37820224.884195201</v>
      </c>
      <c r="H79" s="1">
        <f t="shared" ref="H79:H114" si="13">B79*$M$27</f>
        <v>19648139.287768651</v>
      </c>
      <c r="I79" s="5">
        <f t="shared" ref="I79:I114" si="14">(D79+E79+F79)-B79</f>
        <v>0</v>
      </c>
    </row>
    <row r="80" spans="2:9">
      <c r="B80" s="1">
        <f t="shared" si="7"/>
        <v>66000000</v>
      </c>
      <c r="C80" s="6">
        <f t="shared" si="8"/>
        <v>4.2014891605399196</v>
      </c>
      <c r="D80" s="1">
        <f t="shared" si="9"/>
        <v>27482054.181770466</v>
      </c>
      <c r="E80" s="1">
        <f t="shared" si="10"/>
        <v>2670879.3392383829</v>
      </c>
      <c r="F80" s="1">
        <f t="shared" si="11"/>
        <v>35847066.478991151</v>
      </c>
      <c r="G80" s="1">
        <f t="shared" si="12"/>
        <v>38517945.818229534</v>
      </c>
      <c r="H80" s="1">
        <f t="shared" si="13"/>
        <v>19950418.353734322</v>
      </c>
      <c r="I80" s="5">
        <f t="shared" si="14"/>
        <v>0</v>
      </c>
    </row>
    <row r="81" spans="2:9">
      <c r="B81" s="1">
        <f t="shared" ref="B81:B114" si="15">B80+1000000</f>
        <v>67000000</v>
      </c>
      <c r="C81" s="6">
        <f t="shared" si="8"/>
        <v>4.2651480872147669</v>
      </c>
      <c r="D81" s="1">
        <f t="shared" si="9"/>
        <v>27784333.247736141</v>
      </c>
      <c r="E81" s="1">
        <f t="shared" si="10"/>
        <v>2719260.1235112664</v>
      </c>
      <c r="F81" s="1">
        <f t="shared" si="11"/>
        <v>36496406.628752589</v>
      </c>
      <c r="G81" s="1">
        <f t="shared" si="12"/>
        <v>39215666.752263859</v>
      </c>
      <c r="H81" s="1">
        <f t="shared" si="13"/>
        <v>20252697.419699993</v>
      </c>
      <c r="I81" s="5">
        <f t="shared" si="14"/>
        <v>0</v>
      </c>
    </row>
    <row r="82" spans="2:9">
      <c r="B82" s="1">
        <f t="shared" si="15"/>
        <v>68000000</v>
      </c>
      <c r="C82" s="6">
        <f t="shared" si="8"/>
        <v>4.3288070138896142</v>
      </c>
      <c r="D82" s="1">
        <f t="shared" si="9"/>
        <v>28086612.313701808</v>
      </c>
      <c r="E82" s="1">
        <f t="shared" si="10"/>
        <v>2767640.9077841504</v>
      </c>
      <c r="F82" s="1">
        <f t="shared" si="11"/>
        <v>37145746.778514035</v>
      </c>
      <c r="G82" s="1">
        <f t="shared" si="12"/>
        <v>39913387.686298192</v>
      </c>
      <c r="H82" s="1">
        <f t="shared" si="13"/>
        <v>20554976.485665664</v>
      </c>
      <c r="I82" s="5">
        <f t="shared" si="14"/>
        <v>0</v>
      </c>
    </row>
    <row r="83" spans="2:9">
      <c r="B83" s="1">
        <f t="shared" si="15"/>
        <v>69000000</v>
      </c>
      <c r="C83" s="6">
        <f t="shared" si="8"/>
        <v>4.3924659405644615</v>
      </c>
      <c r="D83" s="1">
        <f t="shared" si="9"/>
        <v>28388891.379667483</v>
      </c>
      <c r="E83" s="1">
        <f t="shared" si="10"/>
        <v>2816021.6920570345</v>
      </c>
      <c r="F83" s="1">
        <f t="shared" si="11"/>
        <v>37795086.928275481</v>
      </c>
      <c r="G83" s="1">
        <f t="shared" si="12"/>
        <v>40611108.620332517</v>
      </c>
      <c r="H83" s="1">
        <f t="shared" si="13"/>
        <v>20857255.551631339</v>
      </c>
      <c r="I83" s="5">
        <f t="shared" si="14"/>
        <v>0</v>
      </c>
    </row>
    <row r="84" spans="2:9">
      <c r="B84" s="1">
        <f t="shared" si="15"/>
        <v>70000000</v>
      </c>
      <c r="C84" s="6">
        <f t="shared" si="8"/>
        <v>4.4561248672393088</v>
      </c>
      <c r="D84" s="1">
        <f t="shared" si="9"/>
        <v>28691170.445633158</v>
      </c>
      <c r="E84" s="1">
        <f t="shared" si="10"/>
        <v>2864402.476329918</v>
      </c>
      <c r="F84" s="1">
        <f t="shared" si="11"/>
        <v>38444427.078036927</v>
      </c>
      <c r="G84" s="1">
        <f t="shared" si="12"/>
        <v>41308829.554366842</v>
      </c>
      <c r="H84" s="1">
        <f t="shared" si="13"/>
        <v>21159534.61759701</v>
      </c>
      <c r="I84" s="5">
        <f t="shared" si="14"/>
        <v>0</v>
      </c>
    </row>
    <row r="85" spans="2:9">
      <c r="B85" s="1">
        <f t="shared" si="15"/>
        <v>71000000</v>
      </c>
      <c r="C85" s="6">
        <f t="shared" si="8"/>
        <v>4.5197837939141561</v>
      </c>
      <c r="D85" s="1">
        <f t="shared" si="9"/>
        <v>28993449.511598825</v>
      </c>
      <c r="E85" s="1">
        <f t="shared" si="10"/>
        <v>2912783.260602802</v>
      </c>
      <c r="F85" s="1">
        <f t="shared" si="11"/>
        <v>39093767.227798373</v>
      </c>
      <c r="G85" s="1">
        <f t="shared" si="12"/>
        <v>42006550.488401175</v>
      </c>
      <c r="H85" s="1">
        <f t="shared" si="13"/>
        <v>21461813.683562681</v>
      </c>
      <c r="I85" s="5">
        <f t="shared" si="14"/>
        <v>0</v>
      </c>
    </row>
    <row r="86" spans="2:9">
      <c r="B86" s="1">
        <f t="shared" si="15"/>
        <v>72000000</v>
      </c>
      <c r="C86" s="6">
        <f t="shared" si="8"/>
        <v>4.5834427205890034</v>
      </c>
      <c r="D86" s="1">
        <f t="shared" si="9"/>
        <v>29295728.5775645</v>
      </c>
      <c r="E86" s="1">
        <f t="shared" si="10"/>
        <v>2961164.0448756861</v>
      </c>
      <c r="F86" s="1">
        <f t="shared" si="11"/>
        <v>39743107.377559811</v>
      </c>
      <c r="G86" s="1">
        <f t="shared" si="12"/>
        <v>42704271.4224355</v>
      </c>
      <c r="H86" s="1">
        <f t="shared" si="13"/>
        <v>21764092.749528352</v>
      </c>
      <c r="I86" s="5">
        <f t="shared" si="14"/>
        <v>0</v>
      </c>
    </row>
    <row r="87" spans="2:9">
      <c r="B87" s="1">
        <f t="shared" si="15"/>
        <v>73000000</v>
      </c>
      <c r="C87" s="6">
        <f t="shared" si="8"/>
        <v>4.6471016472638498</v>
      </c>
      <c r="D87" s="1">
        <f t="shared" si="9"/>
        <v>29598007.643530168</v>
      </c>
      <c r="E87" s="1">
        <f t="shared" si="10"/>
        <v>3009544.8291485701</v>
      </c>
      <c r="F87" s="1">
        <f t="shared" si="11"/>
        <v>40392447.527321257</v>
      </c>
      <c r="G87" s="1">
        <f t="shared" si="12"/>
        <v>43401992.356469832</v>
      </c>
      <c r="H87" s="1">
        <f t="shared" si="13"/>
        <v>22066371.815494023</v>
      </c>
      <c r="I87" s="5">
        <f t="shared" si="14"/>
        <v>0</v>
      </c>
    </row>
    <row r="88" spans="2:9">
      <c r="B88" s="1">
        <f t="shared" si="15"/>
        <v>74000000</v>
      </c>
      <c r="C88" s="6">
        <f t="shared" si="8"/>
        <v>4.7107605739386971</v>
      </c>
      <c r="D88" s="1">
        <f t="shared" si="9"/>
        <v>29900286.709495842</v>
      </c>
      <c r="E88" s="1">
        <f t="shared" si="10"/>
        <v>3057925.6134214536</v>
      </c>
      <c r="F88" s="1">
        <f t="shared" si="11"/>
        <v>41041787.677082703</v>
      </c>
      <c r="G88" s="1">
        <f t="shared" si="12"/>
        <v>44099713.290504158</v>
      </c>
      <c r="H88" s="1">
        <f t="shared" si="13"/>
        <v>22368650.881459694</v>
      </c>
      <c r="I88" s="5">
        <f t="shared" si="14"/>
        <v>0</v>
      </c>
    </row>
    <row r="89" spans="2:9">
      <c r="B89" s="1">
        <f t="shared" si="15"/>
        <v>75000000</v>
      </c>
      <c r="C89" s="6">
        <f t="shared" si="8"/>
        <v>4.7744195006135444</v>
      </c>
      <c r="D89" s="1">
        <f t="shared" si="9"/>
        <v>30202565.77546151</v>
      </c>
      <c r="E89" s="1">
        <f t="shared" si="10"/>
        <v>3106306.3976943381</v>
      </c>
      <c r="F89" s="1">
        <f t="shared" si="11"/>
        <v>41691127.826844156</v>
      </c>
      <c r="G89" s="1">
        <f t="shared" si="12"/>
        <v>44797434.22453849</v>
      </c>
      <c r="H89" s="1">
        <f t="shared" si="13"/>
        <v>22670929.947425365</v>
      </c>
      <c r="I89" s="5">
        <f t="shared" si="14"/>
        <v>0</v>
      </c>
    </row>
    <row r="90" spans="2:9">
      <c r="B90" s="1">
        <f t="shared" si="15"/>
        <v>76000000</v>
      </c>
      <c r="C90" s="6">
        <f t="shared" si="8"/>
        <v>4.8380784272883917</v>
      </c>
      <c r="D90" s="1">
        <f t="shared" si="9"/>
        <v>30504844.841427185</v>
      </c>
      <c r="E90" s="1">
        <f t="shared" si="10"/>
        <v>3154687.1819672217</v>
      </c>
      <c r="F90" s="1">
        <f t="shared" si="11"/>
        <v>42340467.976605594</v>
      </c>
      <c r="G90" s="1">
        <f t="shared" si="12"/>
        <v>45495155.158572815</v>
      </c>
      <c r="H90" s="1">
        <f t="shared" si="13"/>
        <v>22973209.013391037</v>
      </c>
      <c r="I90" s="5">
        <f t="shared" si="14"/>
        <v>0</v>
      </c>
    </row>
    <row r="91" spans="2:9">
      <c r="B91" s="1">
        <f t="shared" si="15"/>
        <v>77000000</v>
      </c>
      <c r="C91" s="6">
        <f t="shared" si="8"/>
        <v>4.901737353963239</v>
      </c>
      <c r="D91" s="1">
        <f t="shared" si="9"/>
        <v>30807123.907392859</v>
      </c>
      <c r="E91" s="1">
        <f t="shared" si="10"/>
        <v>3203067.9662401057</v>
      </c>
      <c r="F91" s="1">
        <f t="shared" si="11"/>
        <v>42989808.126367033</v>
      </c>
      <c r="G91" s="1">
        <f t="shared" si="12"/>
        <v>46192876.092607141</v>
      </c>
      <c r="H91" s="1">
        <f t="shared" si="13"/>
        <v>23275488.079356711</v>
      </c>
      <c r="I91" s="5">
        <f t="shared" si="14"/>
        <v>0</v>
      </c>
    </row>
    <row r="92" spans="2:9">
      <c r="B92" s="1">
        <f t="shared" si="15"/>
        <v>78000000</v>
      </c>
      <c r="C92" s="6">
        <f t="shared" si="8"/>
        <v>4.9653962806380862</v>
      </c>
      <c r="D92" s="1">
        <f t="shared" si="9"/>
        <v>31109402.973358527</v>
      </c>
      <c r="E92" s="1">
        <f t="shared" si="10"/>
        <v>3251448.7505129897</v>
      </c>
      <c r="F92" s="1">
        <f t="shared" si="11"/>
        <v>43639148.276128478</v>
      </c>
      <c r="G92" s="1">
        <f t="shared" si="12"/>
        <v>46890597.026641473</v>
      </c>
      <c r="H92" s="1">
        <f t="shared" si="13"/>
        <v>23577767.145322382</v>
      </c>
      <c r="I92" s="5">
        <f t="shared" si="14"/>
        <v>0</v>
      </c>
    </row>
    <row r="93" spans="2:9">
      <c r="B93" s="1">
        <f t="shared" si="15"/>
        <v>79000000</v>
      </c>
      <c r="C93" s="6">
        <f t="shared" si="8"/>
        <v>5.0290552073129335</v>
      </c>
      <c r="D93" s="1">
        <f t="shared" si="9"/>
        <v>31411682.039324202</v>
      </c>
      <c r="E93" s="1">
        <f t="shared" si="10"/>
        <v>3299829.5347858737</v>
      </c>
      <c r="F93" s="1">
        <f t="shared" si="11"/>
        <v>44288488.425889924</v>
      </c>
      <c r="G93" s="1">
        <f t="shared" si="12"/>
        <v>47588317.960675798</v>
      </c>
      <c r="H93" s="1">
        <f t="shared" si="13"/>
        <v>23880046.211288054</v>
      </c>
      <c r="I93" s="5">
        <f t="shared" si="14"/>
        <v>0</v>
      </c>
    </row>
    <row r="94" spans="2:9">
      <c r="B94" s="1">
        <f t="shared" si="15"/>
        <v>80000000</v>
      </c>
      <c r="C94" s="6">
        <f t="shared" si="8"/>
        <v>5.0927141339877808</v>
      </c>
      <c r="D94" s="1">
        <f t="shared" si="9"/>
        <v>31713961.105289876</v>
      </c>
      <c r="E94" s="1">
        <f t="shared" si="10"/>
        <v>3348210.3190587573</v>
      </c>
      <c r="F94" s="1">
        <f t="shared" si="11"/>
        <v>44937828.575651363</v>
      </c>
      <c r="G94" s="1">
        <f t="shared" si="12"/>
        <v>48286038.894710124</v>
      </c>
      <c r="H94" s="1">
        <f t="shared" si="13"/>
        <v>24182325.277253725</v>
      </c>
      <c r="I94" s="5">
        <f t="shared" si="14"/>
        <v>0</v>
      </c>
    </row>
    <row r="95" spans="2:9">
      <c r="B95" s="1">
        <f t="shared" si="15"/>
        <v>81000000</v>
      </c>
      <c r="C95" s="6">
        <f t="shared" si="8"/>
        <v>5.1563730606626281</v>
      </c>
      <c r="D95" s="1">
        <f t="shared" si="9"/>
        <v>32016240.171255544</v>
      </c>
      <c r="E95" s="1">
        <f t="shared" si="10"/>
        <v>3396591.1033316408</v>
      </c>
      <c r="F95" s="1">
        <f t="shared" si="11"/>
        <v>45587168.725412808</v>
      </c>
      <c r="G95" s="1">
        <f t="shared" si="12"/>
        <v>48983759.828744456</v>
      </c>
      <c r="H95" s="1">
        <f t="shared" si="13"/>
        <v>24484604.343219396</v>
      </c>
      <c r="I95" s="5">
        <f t="shared" si="14"/>
        <v>0</v>
      </c>
    </row>
    <row r="96" spans="2:9">
      <c r="B96" s="1">
        <f t="shared" si="15"/>
        <v>82000000</v>
      </c>
      <c r="C96" s="6">
        <f t="shared" si="8"/>
        <v>5.2200319873374754</v>
      </c>
      <c r="D96" s="1">
        <f t="shared" si="9"/>
        <v>32318519.237221219</v>
      </c>
      <c r="E96" s="1">
        <f t="shared" si="10"/>
        <v>3444971.8876045248</v>
      </c>
      <c r="F96" s="1">
        <f t="shared" si="11"/>
        <v>46236508.875174254</v>
      </c>
      <c r="G96" s="1">
        <f t="shared" si="12"/>
        <v>49681480.762778781</v>
      </c>
      <c r="H96" s="1">
        <f t="shared" si="13"/>
        <v>24786883.409185067</v>
      </c>
      <c r="I96" s="5">
        <f t="shared" si="14"/>
        <v>0</v>
      </c>
    </row>
    <row r="97" spans="2:9">
      <c r="B97" s="1">
        <f t="shared" si="15"/>
        <v>83000000</v>
      </c>
      <c r="C97" s="6">
        <f t="shared" si="8"/>
        <v>5.2836909140123227</v>
      </c>
      <c r="D97" s="1">
        <f t="shared" si="9"/>
        <v>32620798.303186886</v>
      </c>
      <c r="E97" s="1">
        <f t="shared" si="10"/>
        <v>3493352.6718774093</v>
      </c>
      <c r="F97" s="1">
        <f t="shared" si="11"/>
        <v>46885849.024935707</v>
      </c>
      <c r="G97" s="1">
        <f t="shared" si="12"/>
        <v>50379201.696813114</v>
      </c>
      <c r="H97" s="1">
        <f t="shared" si="13"/>
        <v>25089162.475150738</v>
      </c>
      <c r="I97" s="5">
        <f t="shared" si="14"/>
        <v>0</v>
      </c>
    </row>
    <row r="98" spans="2:9">
      <c r="B98" s="1">
        <f t="shared" si="15"/>
        <v>84000000</v>
      </c>
      <c r="C98" s="6">
        <f t="shared" si="8"/>
        <v>5.34734984068717</v>
      </c>
      <c r="D98" s="1">
        <f t="shared" si="9"/>
        <v>32923077.369152561</v>
      </c>
      <c r="E98" s="1">
        <f t="shared" si="10"/>
        <v>3541733.4561502929</v>
      </c>
      <c r="F98" s="1">
        <f t="shared" si="11"/>
        <v>47535189.174697146</v>
      </c>
      <c r="G98" s="1">
        <f t="shared" si="12"/>
        <v>51076922.630847439</v>
      </c>
      <c r="H98" s="1">
        <f t="shared" si="13"/>
        <v>25391441.541116409</v>
      </c>
      <c r="I98" s="5">
        <f t="shared" si="14"/>
        <v>0</v>
      </c>
    </row>
    <row r="99" spans="2:9">
      <c r="B99" s="1">
        <f t="shared" si="15"/>
        <v>85000000</v>
      </c>
      <c r="C99" s="6">
        <f t="shared" si="8"/>
        <v>5.4110087673620173</v>
      </c>
      <c r="D99" s="1">
        <f t="shared" si="9"/>
        <v>33225356.435118228</v>
      </c>
      <c r="E99" s="1">
        <f t="shared" si="10"/>
        <v>3590114.2404231774</v>
      </c>
      <c r="F99" s="1">
        <f t="shared" si="11"/>
        <v>48184529.324458599</v>
      </c>
      <c r="G99" s="1">
        <f t="shared" si="12"/>
        <v>51774643.564881772</v>
      </c>
      <c r="H99" s="1">
        <f t="shared" si="13"/>
        <v>25693720.607082084</v>
      </c>
      <c r="I99" s="5">
        <f t="shared" si="14"/>
        <v>0</v>
      </c>
    </row>
    <row r="100" spans="2:9">
      <c r="B100" s="1">
        <f t="shared" si="15"/>
        <v>86000000</v>
      </c>
      <c r="C100" s="6">
        <f t="shared" si="8"/>
        <v>5.4746676940368646</v>
      </c>
      <c r="D100" s="1">
        <f t="shared" si="9"/>
        <v>33527635.501083903</v>
      </c>
      <c r="E100" s="1">
        <f t="shared" si="10"/>
        <v>3638495.0246960609</v>
      </c>
      <c r="F100" s="1">
        <f t="shared" si="11"/>
        <v>48833869.474220037</v>
      </c>
      <c r="G100" s="1">
        <f t="shared" si="12"/>
        <v>52472364.498916097</v>
      </c>
      <c r="H100" s="1">
        <f t="shared" si="13"/>
        <v>25995999.673047755</v>
      </c>
      <c r="I100" s="5">
        <f t="shared" si="14"/>
        <v>0</v>
      </c>
    </row>
    <row r="101" spans="2:9">
      <c r="B101" s="1">
        <f t="shared" si="15"/>
        <v>87000000</v>
      </c>
      <c r="C101" s="6">
        <f t="shared" si="8"/>
        <v>5.5383266207117119</v>
      </c>
      <c r="D101" s="1">
        <f t="shared" si="9"/>
        <v>33829914.56704957</v>
      </c>
      <c r="E101" s="1">
        <f t="shared" si="10"/>
        <v>3686875.8089689445</v>
      </c>
      <c r="F101" s="1">
        <f t="shared" si="11"/>
        <v>49483209.623981483</v>
      </c>
      <c r="G101" s="1">
        <f t="shared" si="12"/>
        <v>53170085.43295043</v>
      </c>
      <c r="H101" s="1">
        <f t="shared" si="13"/>
        <v>26298278.739013426</v>
      </c>
      <c r="I101" s="5">
        <f t="shared" si="14"/>
        <v>0</v>
      </c>
    </row>
    <row r="102" spans="2:9">
      <c r="B102" s="1">
        <f t="shared" si="15"/>
        <v>88000000</v>
      </c>
      <c r="C102" s="6">
        <f t="shared" si="8"/>
        <v>5.6019855473865592</v>
      </c>
      <c r="D102" s="1">
        <f t="shared" si="9"/>
        <v>34132193.633015245</v>
      </c>
      <c r="E102" s="1">
        <f t="shared" si="10"/>
        <v>3735256.5932418285</v>
      </c>
      <c r="F102" s="1">
        <f t="shared" si="11"/>
        <v>50132549.773742922</v>
      </c>
      <c r="G102" s="1">
        <f t="shared" si="12"/>
        <v>53867806.366984755</v>
      </c>
      <c r="H102" s="1">
        <f t="shared" si="13"/>
        <v>26600557.804979097</v>
      </c>
      <c r="I102" s="5">
        <f t="shared" si="14"/>
        <v>0</v>
      </c>
    </row>
    <row r="103" spans="2:9">
      <c r="B103" s="1">
        <f t="shared" si="15"/>
        <v>89000000</v>
      </c>
      <c r="C103" s="6">
        <f t="shared" si="8"/>
        <v>5.6656444740614065</v>
      </c>
      <c r="D103" s="1">
        <f t="shared" si="9"/>
        <v>34434472.69898092</v>
      </c>
      <c r="E103" s="1">
        <f t="shared" si="10"/>
        <v>3783637.377514712</v>
      </c>
      <c r="F103" s="1">
        <f t="shared" si="11"/>
        <v>50781889.92350436</v>
      </c>
      <c r="G103" s="1">
        <f t="shared" si="12"/>
        <v>54565527.30101908</v>
      </c>
      <c r="H103" s="1">
        <f t="shared" si="13"/>
        <v>26902836.870944768</v>
      </c>
      <c r="I103" s="5">
        <f t="shared" si="14"/>
        <v>0</v>
      </c>
    </row>
    <row r="104" spans="2:9">
      <c r="B104" s="1">
        <f t="shared" si="15"/>
        <v>90000000</v>
      </c>
      <c r="C104" s="6">
        <f t="shared" si="8"/>
        <v>5.7293034007362538</v>
      </c>
      <c r="D104" s="1">
        <f t="shared" si="9"/>
        <v>34736751.764946587</v>
      </c>
      <c r="E104" s="1">
        <f t="shared" si="10"/>
        <v>3832018.1617875965</v>
      </c>
      <c r="F104" s="1">
        <f t="shared" si="11"/>
        <v>51431230.073265813</v>
      </c>
      <c r="G104" s="1">
        <f t="shared" si="12"/>
        <v>55263248.235053413</v>
      </c>
      <c r="H104" s="1">
        <f t="shared" si="13"/>
        <v>27205115.936910439</v>
      </c>
      <c r="I104" s="5">
        <f t="shared" si="14"/>
        <v>0</v>
      </c>
    </row>
    <row r="105" spans="2:9">
      <c r="B105" s="1">
        <f t="shared" si="15"/>
        <v>91000000</v>
      </c>
      <c r="C105" s="6">
        <f t="shared" si="8"/>
        <v>5.7929623274111011</v>
      </c>
      <c r="D105" s="1">
        <f t="shared" si="9"/>
        <v>35039030.830912262</v>
      </c>
      <c r="E105" s="1">
        <f t="shared" si="10"/>
        <v>3880398.9460604801</v>
      </c>
      <c r="F105" s="1">
        <f t="shared" si="11"/>
        <v>52080570.223027259</v>
      </c>
      <c r="G105" s="1">
        <f t="shared" si="12"/>
        <v>55960969.169087738</v>
      </c>
      <c r="H105" s="1">
        <f t="shared" si="13"/>
        <v>27507395.00287611</v>
      </c>
      <c r="I105" s="5">
        <f t="shared" si="14"/>
        <v>0</v>
      </c>
    </row>
    <row r="106" spans="2:9">
      <c r="B106" s="1">
        <f t="shared" si="15"/>
        <v>92000000</v>
      </c>
      <c r="C106" s="6">
        <f t="shared" si="8"/>
        <v>5.8566212540859484</v>
      </c>
      <c r="D106" s="1">
        <f t="shared" si="9"/>
        <v>35341309.89687793</v>
      </c>
      <c r="E106" s="1">
        <f t="shared" si="10"/>
        <v>3928779.7303333646</v>
      </c>
      <c r="F106" s="1">
        <f t="shared" si="11"/>
        <v>52729910.372788705</v>
      </c>
      <c r="G106" s="1">
        <f t="shared" si="12"/>
        <v>56658690.10312207</v>
      </c>
      <c r="H106" s="1">
        <f t="shared" si="13"/>
        <v>27809674.068841781</v>
      </c>
      <c r="I106" s="5">
        <f t="shared" si="14"/>
        <v>0</v>
      </c>
    </row>
    <row r="107" spans="2:9">
      <c r="B107" s="1">
        <f t="shared" si="15"/>
        <v>93000000</v>
      </c>
      <c r="C107" s="6">
        <f t="shared" si="8"/>
        <v>5.9202801807607957</v>
      </c>
      <c r="D107" s="1">
        <f t="shared" si="9"/>
        <v>35643588.962843604</v>
      </c>
      <c r="E107" s="1">
        <f t="shared" si="10"/>
        <v>3977160.5146062481</v>
      </c>
      <c r="F107" s="1">
        <f t="shared" si="11"/>
        <v>53379250.522550151</v>
      </c>
      <c r="G107" s="1">
        <f t="shared" si="12"/>
        <v>57356411.037156396</v>
      </c>
      <c r="H107" s="1">
        <f t="shared" si="13"/>
        <v>28111953.134807456</v>
      </c>
      <c r="I107" s="5">
        <f t="shared" si="14"/>
        <v>0</v>
      </c>
    </row>
    <row r="108" spans="2:9">
      <c r="B108" s="1">
        <f t="shared" si="15"/>
        <v>94000000</v>
      </c>
      <c r="C108" s="6">
        <f t="shared" si="8"/>
        <v>5.9839391074356429</v>
      </c>
      <c r="D108" s="1">
        <f t="shared" si="9"/>
        <v>35945868.028809272</v>
      </c>
      <c r="E108" s="1">
        <f t="shared" si="10"/>
        <v>4025541.2988791326</v>
      </c>
      <c r="F108" s="1">
        <f t="shared" si="11"/>
        <v>54028590.672311589</v>
      </c>
      <c r="G108" s="1">
        <f t="shared" si="12"/>
        <v>58054131.971190728</v>
      </c>
      <c r="H108" s="1">
        <f t="shared" si="13"/>
        <v>28414232.200773127</v>
      </c>
      <c r="I108" s="5">
        <f t="shared" si="14"/>
        <v>0</v>
      </c>
    </row>
    <row r="109" spans="2:9">
      <c r="B109" s="1">
        <f t="shared" si="15"/>
        <v>95000000</v>
      </c>
      <c r="C109" s="6">
        <f t="shared" si="8"/>
        <v>6.0475980341104902</v>
      </c>
      <c r="D109" s="1">
        <f t="shared" si="9"/>
        <v>36248147.094774947</v>
      </c>
      <c r="E109" s="1">
        <f t="shared" si="10"/>
        <v>4073922.0831520157</v>
      </c>
      <c r="F109" s="1">
        <f t="shared" si="11"/>
        <v>54677930.822073035</v>
      </c>
      <c r="G109" s="1">
        <f t="shared" si="12"/>
        <v>58751852.905225053</v>
      </c>
      <c r="H109" s="1">
        <f t="shared" si="13"/>
        <v>28716511.266738798</v>
      </c>
      <c r="I109" s="5">
        <f t="shared" si="14"/>
        <v>0</v>
      </c>
    </row>
    <row r="110" spans="2:9">
      <c r="B110" s="1">
        <f t="shared" si="15"/>
        <v>96000000</v>
      </c>
      <c r="C110" s="6">
        <f t="shared" si="8"/>
        <v>6.1112569607853375</v>
      </c>
      <c r="D110" s="1">
        <f t="shared" si="9"/>
        <v>36550426.160740621</v>
      </c>
      <c r="E110" s="1">
        <f t="shared" si="10"/>
        <v>4122302.8674248992</v>
      </c>
      <c r="F110" s="1">
        <f t="shared" si="11"/>
        <v>55327270.971834473</v>
      </c>
      <c r="G110" s="1">
        <f t="shared" si="12"/>
        <v>59449573.839259379</v>
      </c>
      <c r="H110" s="1">
        <f t="shared" si="13"/>
        <v>29018790.33270447</v>
      </c>
      <c r="I110" s="5">
        <f t="shared" si="14"/>
        <v>0</v>
      </c>
    </row>
    <row r="111" spans="2:9">
      <c r="B111" s="1">
        <f t="shared" si="15"/>
        <v>97000000</v>
      </c>
      <c r="C111" s="6">
        <f t="shared" si="8"/>
        <v>6.1749158874601848</v>
      </c>
      <c r="D111" s="1">
        <f t="shared" si="9"/>
        <v>36852705.226706289</v>
      </c>
      <c r="E111" s="1">
        <f t="shared" si="10"/>
        <v>4170683.6516977837</v>
      </c>
      <c r="F111" s="1">
        <f t="shared" si="11"/>
        <v>55976611.121595927</v>
      </c>
      <c r="G111" s="1">
        <f t="shared" si="12"/>
        <v>60147294.773293711</v>
      </c>
      <c r="H111" s="1">
        <f t="shared" si="13"/>
        <v>29321069.398670141</v>
      </c>
      <c r="I111" s="5">
        <f t="shared" si="14"/>
        <v>0</v>
      </c>
    </row>
    <row r="112" spans="2:9">
      <c r="B112" s="1">
        <f t="shared" si="15"/>
        <v>98000000</v>
      </c>
      <c r="C112" s="6">
        <f t="shared" si="8"/>
        <v>6.2385748141350321</v>
      </c>
      <c r="D112" s="1">
        <f t="shared" si="9"/>
        <v>37154984.292671964</v>
      </c>
      <c r="E112" s="1">
        <f t="shared" si="10"/>
        <v>4219064.4359706677</v>
      </c>
      <c r="F112" s="1">
        <f t="shared" si="11"/>
        <v>56625951.271357365</v>
      </c>
      <c r="G112" s="1">
        <f t="shared" si="12"/>
        <v>60845015.707328036</v>
      </c>
      <c r="H112" s="1">
        <f t="shared" si="13"/>
        <v>29623348.464635812</v>
      </c>
      <c r="I112" s="5">
        <f t="shared" si="14"/>
        <v>0</v>
      </c>
    </row>
    <row r="113" spans="2:9">
      <c r="B113" s="1">
        <f t="shared" si="15"/>
        <v>99000000</v>
      </c>
      <c r="C113" s="6">
        <f t="shared" si="8"/>
        <v>6.3022337408098794</v>
      </c>
      <c r="D113" s="1">
        <f t="shared" si="9"/>
        <v>37457263.358637631</v>
      </c>
      <c r="E113" s="1">
        <f t="shared" si="10"/>
        <v>4267445.2202435518</v>
      </c>
      <c r="F113" s="1">
        <f t="shared" si="11"/>
        <v>57275291.421118818</v>
      </c>
      <c r="G113" s="1">
        <f t="shared" si="12"/>
        <v>61542736.641362369</v>
      </c>
      <c r="H113" s="1">
        <f t="shared" si="13"/>
        <v>29925627.530601483</v>
      </c>
      <c r="I113" s="5">
        <f t="shared" si="14"/>
        <v>0</v>
      </c>
    </row>
    <row r="114" spans="2:9">
      <c r="B114" s="1">
        <f t="shared" si="15"/>
        <v>100000000</v>
      </c>
      <c r="C114" s="6">
        <f t="shared" si="8"/>
        <v>6.3658926674847267</v>
      </c>
      <c r="D114" s="1">
        <f t="shared" si="9"/>
        <v>37759542.424603306</v>
      </c>
      <c r="E114" s="1">
        <f t="shared" si="10"/>
        <v>4315826.0045164358</v>
      </c>
      <c r="F114" s="1">
        <f t="shared" si="11"/>
        <v>57924631.570880257</v>
      </c>
      <c r="G114" s="1">
        <f t="shared" si="12"/>
        <v>62240457.575396694</v>
      </c>
      <c r="H114" s="1">
        <f t="shared" si="13"/>
        <v>30227906.596567154</v>
      </c>
      <c r="I114" s="5">
        <f t="shared" si="14"/>
        <v>0</v>
      </c>
    </row>
    <row r="115" spans="2:9">
      <c r="D115" s="86"/>
    </row>
    <row r="116" spans="2:9">
      <c r="D116" s="86"/>
    </row>
  </sheetData>
  <conditionalFormatting sqref="E8">
    <cfRule type="cellIs" dxfId="0" priority="1" operator="greaterThan">
      <formula>$E$7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Sensitivity Models</vt:lpstr>
    </vt:vector>
  </TitlesOfParts>
  <Company>Livemocha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Schutzler</dc:creator>
  <cp:lastModifiedBy>Michael Schutzler</cp:lastModifiedBy>
  <dcterms:created xsi:type="dcterms:W3CDTF">2013-05-03T21:21:49Z</dcterms:created>
  <dcterms:modified xsi:type="dcterms:W3CDTF">2016-02-11T04:53:17Z</dcterms:modified>
</cp:coreProperties>
</file>